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Iju\Desktop\★담당업무\계약관리\2. 용역\2-0.2026년 공고문\0.검토중\행정대집행\1구역\"/>
    </mc:Choice>
  </mc:AlternateContent>
  <xr:revisionPtr revIDLastSave="0" documentId="8_{9FE79B4B-76BA-4B6D-960E-2FA7D4A06C2A}" xr6:coauthVersionLast="36" xr6:coauthVersionMax="36" xr10:uidLastSave="{00000000-0000-0000-0000-000000000000}"/>
  <bookViews>
    <workbookView xWindow="31875" yWindow="1500" windowWidth="21600" windowHeight="11295" xr2:uid="{00000000-000D-0000-FFFF-FFFF00000000}"/>
  </bookViews>
  <sheets>
    <sheet name="총공사비집계표" sheetId="1" r:id="rId1"/>
    <sheet name="원가계산서" sheetId="2" r:id="rId2"/>
    <sheet name="내역서" sheetId="3" r:id="rId3"/>
  </sheets>
  <definedNames>
    <definedName name="_xlnm.Print_Area" localSheetId="2">내역서!$A$5:$N$20</definedName>
    <definedName name="_xlnm.Print_Area" localSheetId="1">원가계산서!$A$5:$D$45</definedName>
    <definedName name="_xlnm.Print_Area" localSheetId="0">총공사비집계표!$A$5:$M$26</definedName>
    <definedName name="_xlnm.Print_Titles" localSheetId="2">내역서!$3:$4</definedName>
    <definedName name="_xlnm.Print_Titles" localSheetId="1">원가계산서!$3:$4</definedName>
    <definedName name="_xlnm.Print_Titles" localSheetId="0">총공사비집계표!$3:$4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2" l="1"/>
  <c r="C17" i="2" l="1"/>
  <c r="C16" i="2"/>
  <c r="C7" i="2" l="1"/>
  <c r="C9" i="2" l="1"/>
  <c r="C10" i="2"/>
  <c r="C20" i="2"/>
  <c r="C13" i="2"/>
  <c r="C15" i="2"/>
  <c r="C12" i="2"/>
  <c r="C11" i="2"/>
  <c r="C21" i="2"/>
  <c r="C18" i="2"/>
  <c r="C14" i="2" l="1"/>
  <c r="C6" i="2" l="1"/>
  <c r="C5" i="2"/>
  <c r="C19" i="2" l="1"/>
  <c r="C22" i="2"/>
</calcChain>
</file>

<file path=xl/sharedStrings.xml><?xml version="1.0" encoding="utf-8"?>
<sst xmlns="http://schemas.openxmlformats.org/spreadsheetml/2006/main" count="469" uniqueCount="173">
  <si>
    <t>[3+4+5+6+7+8+9+10+11+12+13+14+15+16+17+18]  x 9.3529%</t>
  </si>
  <si>
    <t>[3+5]*&lt;3.56%&gt;</t>
  </si>
  <si>
    <t>D</t>
  </si>
  <si>
    <t/>
  </si>
  <si>
    <t xml:space="preserve"> </t>
  </si>
  <si>
    <t>3개월임대료</t>
  </si>
  <si>
    <t>[3+5] x 0.09%</t>
  </si>
  <si>
    <t>EJJYB-3000</t>
  </si>
  <si>
    <t xml:space="preserve"> 12. 하도급지급보증수수료</t>
  </si>
  <si>
    <t>{B||*.수집운반비|E}</t>
  </si>
  <si>
    <t>단 가</t>
  </si>
  <si>
    <t>[1+5+6+7+8+9+10+11+12+13+14+15+16+17+18+19+20]</t>
  </si>
  <si>
    <t xml:space="preserve">        소    계</t>
  </si>
  <si>
    <t xml:space="preserve">   12. 차 량 보 험 료</t>
  </si>
  <si>
    <t>수량</t>
  </si>
  <si>
    <t xml:space="preserve">        순공사비</t>
  </si>
  <si>
    <t>[3+5]*&lt;0.09%&gt;</t>
  </si>
  <si>
    <t>[3+5] x 2%</t>
  </si>
  <si>
    <t xml:space="preserve">   18. 일 반 관 리 비</t>
  </si>
  <si>
    <t>[20..21]</t>
  </si>
  <si>
    <t>금  액</t>
  </si>
  <si>
    <t xml:space="preserve">  3. 산 재 보 험 료</t>
  </si>
  <si>
    <t>#W-13</t>
  </si>
  <si>
    <t>#W-17</t>
  </si>
  <si>
    <t>[4]*&lt;0.0585%&gt;</t>
  </si>
  <si>
    <t xml:space="preserve">  8. 임금채권보험료</t>
  </si>
  <si>
    <t>단  가</t>
  </si>
  <si>
    <t>[1+5+6+7+8+9+10+11+12+13+14+15+16+17] x 8.0%</t>
  </si>
  <si>
    <t>[8] x 13.14%</t>
  </si>
  <si>
    <t>[3] x 3.595%</t>
  </si>
  <si>
    <t>%SUM</t>
  </si>
  <si>
    <t>B2304-1080</t>
  </si>
  <si>
    <t>원 가 계 산 서</t>
  </si>
  <si>
    <t xml:space="preserve">   13. 차 량 검 사 비</t>
  </si>
  <si>
    <t>[4] x 0.0585%</t>
  </si>
  <si>
    <t xml:space="preserve">    8. 건 강 보 험 료</t>
  </si>
  <si>
    <t>비      고</t>
  </si>
  <si>
    <t xml:space="preserve">    9. 연 금 보 험 료</t>
  </si>
  <si>
    <t xml:space="preserve">  6. 연 금 보 험 료</t>
  </si>
  <si>
    <t>[3+5]*&lt;0.006%&gt;</t>
  </si>
  <si>
    <t xml:space="preserve">    3. 직 접 노 무 비</t>
  </si>
  <si>
    <t xml:space="preserve">  7. 노인요양보험료</t>
  </si>
  <si>
    <t xml:space="preserve">   15. 하도급지급보증수수료</t>
  </si>
  <si>
    <t>공    종</t>
  </si>
  <si>
    <t>[1] x 0.075%</t>
  </si>
  <si>
    <t xml:space="preserve">   21. 공  급  가  액</t>
  </si>
  <si>
    <t xml:space="preserve">   20. 폐기물처리및운반비</t>
  </si>
  <si>
    <t>[3]*&lt;3.595%&gt;</t>
  </si>
  <si>
    <t>#W-9</t>
  </si>
  <si>
    <t>#W-5</t>
  </si>
  <si>
    <t xml:space="preserve">   23. 도 급 예 정 액</t>
  </si>
  <si>
    <t xml:space="preserve">  9. 차 량 보 험 료</t>
  </si>
  <si>
    <t>[3+5]*&lt;2%&gt;</t>
  </si>
  <si>
    <t>재 료 비</t>
  </si>
  <si>
    <t xml:space="preserve">  물탱크(살수차)</t>
  </si>
  <si>
    <t xml:space="preserve">   14. 복 리 후 생 비</t>
  </si>
  <si>
    <t>ESLK-5000</t>
  </si>
  <si>
    <t>지정폐기물</t>
  </si>
  <si>
    <t>BKJBSCK-2000</t>
  </si>
  <si>
    <t>인</t>
  </si>
  <si>
    <t xml:space="preserve">   22. 부 가 가 치 세</t>
  </si>
  <si>
    <t xml:space="preserve"> 18. 부 가 가 치 세</t>
  </si>
  <si>
    <t>일</t>
  </si>
  <si>
    <t>[1+5..17]*&lt;8.0%&gt;</t>
  </si>
  <si>
    <t xml:space="preserve"> 13. 석 면 분 담 금</t>
  </si>
  <si>
    <t>낙찰율(%)</t>
  </si>
  <si>
    <t>{B||*.수집운반비|T}</t>
  </si>
  <si>
    <t>#W-10</t>
  </si>
  <si>
    <t>#W-18</t>
  </si>
  <si>
    <t>#W-14</t>
  </si>
  <si>
    <t>합    계</t>
  </si>
  <si>
    <t xml:space="preserve"> 2.폐기물운반비</t>
  </si>
  <si>
    <t xml:space="preserve">  폐기물 운반비</t>
  </si>
  <si>
    <t>S000-000-268000</t>
  </si>
  <si>
    <t>[2..16]</t>
  </si>
  <si>
    <t xml:space="preserve">    1. 수 집 운 반 비</t>
  </si>
  <si>
    <t>[4]*&lt;5.0%&gt;</t>
  </si>
  <si>
    <t>[3..18]*&lt;9.9996%&gt;</t>
  </si>
  <si>
    <t xml:space="preserve">  폐 기 물 상 차</t>
  </si>
  <si>
    <t>[3+4+5+6+7+8+9+10+11+12+13+14+15+16+17+18]x9.3529%= 6,578,334(≒6,152,923)</t>
  </si>
  <si>
    <t>비  고</t>
  </si>
  <si>
    <t>규 격</t>
  </si>
  <si>
    <t>대</t>
  </si>
  <si>
    <t xml:space="preserve"> 10. 차 량 검 사 비</t>
  </si>
  <si>
    <t xml:space="preserve">  교통통제 및 안전처리</t>
  </si>
  <si>
    <t>[3] x 18.9%</t>
  </si>
  <si>
    <t>#W-6</t>
  </si>
  <si>
    <t>#B-2</t>
  </si>
  <si>
    <t>Ton</t>
  </si>
  <si>
    <t>N</t>
  </si>
  <si>
    <t>주간</t>
  </si>
  <si>
    <t xml:space="preserve"> 16. 이          윤</t>
  </si>
  <si>
    <t>수 량</t>
  </si>
  <si>
    <t>{B||*.수집운반비|M}</t>
  </si>
  <si>
    <t xml:space="preserve"> 15. 일 반 관 리 비</t>
  </si>
  <si>
    <t xml:space="preserve">   17. 임금채권분담금</t>
  </si>
  <si>
    <t>[3+5] x 1.01%</t>
  </si>
  <si>
    <t>식</t>
  </si>
  <si>
    <t xml:space="preserve">   11. 임금채권보험료</t>
  </si>
  <si>
    <t>[3] x 0.06%</t>
  </si>
  <si>
    <t>[4] x 5.0%</t>
  </si>
  <si>
    <t>#W-19</t>
  </si>
  <si>
    <t>#W-15</t>
  </si>
  <si>
    <t>#W-11</t>
  </si>
  <si>
    <t xml:space="preserve">  4. 고 용 보 험 료</t>
  </si>
  <si>
    <t xml:space="preserve">        공급가액</t>
  </si>
  <si>
    <t xml:space="preserve"> 14. 임금채권분담금</t>
  </si>
  <si>
    <t xml:space="preserve">  기존방수시트철거</t>
  </si>
  <si>
    <t>::</t>
  </si>
  <si>
    <t>예  산  내  역  서</t>
  </si>
  <si>
    <t>%SUM-TOT</t>
  </si>
  <si>
    <t>#W-20</t>
  </si>
  <si>
    <t>BSS-1000</t>
  </si>
  <si>
    <t xml:space="preserve"> 17. 폐기물처리및운반비</t>
  </si>
  <si>
    <t xml:space="preserve">  2. 간 접 노 무 비</t>
  </si>
  <si>
    <t xml:space="preserve"> 1. 부    대    공</t>
  </si>
  <si>
    <t>[3+5] x 0.006%</t>
  </si>
  <si>
    <t xml:space="preserve">   16. 석 면 분 담 금</t>
  </si>
  <si>
    <t>[20] * 0.1</t>
  </si>
  <si>
    <t xml:space="preserve">  1. 부    대    공</t>
  </si>
  <si>
    <t>노 무 비</t>
  </si>
  <si>
    <t xml:space="preserve">     도 급 예 정 액</t>
  </si>
  <si>
    <t xml:space="preserve">  폐기물 처리비</t>
  </si>
  <si>
    <t>[21+22]</t>
  </si>
  <si>
    <t>[3]*&lt;18.9%&gt;</t>
  </si>
  <si>
    <t>EJJ-1000</t>
  </si>
  <si>
    <t>#W-7</t>
  </si>
  <si>
    <t xml:space="preserve"> 11. 복 리 후 생 비</t>
  </si>
  <si>
    <t>경    비</t>
  </si>
  <si>
    <t xml:space="preserve">  5. 건 강 보 험 료</t>
  </si>
  <si>
    <t>[21] x 10.00%</t>
  </si>
  <si>
    <t xml:space="preserve">  이동식세륜기</t>
  </si>
  <si>
    <t>M</t>
  </si>
  <si>
    <t>A</t>
  </si>
  <si>
    <t>[1]*&lt;0.075%&gt;</t>
  </si>
  <si>
    <t>*. 수 집 운 반 비</t>
  </si>
  <si>
    <t>총 공 사 비  집 계 표</t>
  </si>
  <si>
    <t>{B||*.폐기물처리및운반|T}</t>
  </si>
  <si>
    <t xml:space="preserve">   10. 노인요양보험료</t>
  </si>
  <si>
    <t xml:space="preserve">  차수시트설치</t>
  </si>
  <si>
    <t>[21]*&lt;10.00%&gt;</t>
  </si>
  <si>
    <t>[17..19]</t>
  </si>
  <si>
    <t>[1..1]</t>
  </si>
  <si>
    <t xml:space="preserve">    5. 간 접 노 무 비</t>
  </si>
  <si>
    <t xml:space="preserve"> 1.폐기물처리비</t>
  </si>
  <si>
    <t xml:space="preserve">    7. 고 용 보 험 료</t>
  </si>
  <si>
    <t xml:space="preserve">    2. 재    료    비</t>
  </si>
  <si>
    <t>[1+5..20]</t>
  </si>
  <si>
    <t>㎥</t>
  </si>
  <si>
    <t>㎡</t>
  </si>
  <si>
    <t>{B||*.수집운반비|L}</t>
  </si>
  <si>
    <t>#W-16</t>
  </si>
  <si>
    <t>#W-12</t>
  </si>
  <si>
    <t>*. 폐기물처리및운반</t>
  </si>
  <si>
    <t>[3]*&lt;4.75%&gt;</t>
  </si>
  <si>
    <t xml:space="preserve">   19. 이          윤</t>
  </si>
  <si>
    <t>16000 ℓ</t>
  </si>
  <si>
    <t xml:space="preserve"> 3.이동식세륜기</t>
  </si>
  <si>
    <t>[3] x 4.75%</t>
  </si>
  <si>
    <t>[21..22]</t>
  </si>
  <si>
    <t>구    분</t>
  </si>
  <si>
    <t>산    출    근    거</t>
  </si>
  <si>
    <t>[3+5] x 3.56%</t>
  </si>
  <si>
    <t>금    액</t>
  </si>
  <si>
    <t>규  격</t>
  </si>
  <si>
    <t>[3+5]*&lt;1.01%&gt;</t>
  </si>
  <si>
    <t>[8]*&lt;13.14%&gt;</t>
  </si>
  <si>
    <t xml:space="preserve">    6. 산 재 보 험 료</t>
  </si>
  <si>
    <t>BCSCT-1000</t>
  </si>
  <si>
    <t>단위</t>
  </si>
  <si>
    <t xml:space="preserve">    4. 경          비</t>
  </si>
  <si>
    <t>#W-8</t>
  </si>
  <si>
    <t>[3]*&lt;0.06%&gt;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</si>
</sst>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0_-;\-* #,##0.00_-;_-* &quot;-&quot;_-;_-@_-"/>
    <numFmt numFmtId="177" formatCode="#,##0.0########"/>
    <numFmt numFmtId="179" formatCode="###"/>
  </numFmts>
  <fonts count="5" x14ac:knownFonts="1">
    <font>
      <sz val="10"/>
      <name val="Arial"/>
      <family val="2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176" fontId="1" fillId="0" borderId="5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176" fontId="1" fillId="0" borderId="11" xfId="0" applyNumberFormat="1" applyFont="1" applyFill="1" applyBorder="1" applyAlignment="1" applyProtection="1">
      <alignment horizontal="right" vertical="center"/>
    </xf>
    <xf numFmtId="0" fontId="1" fillId="0" borderId="5" xfId="0" applyNumberFormat="1" applyFont="1" applyFill="1" applyBorder="1" applyAlignment="1" applyProtection="1">
      <alignment vertical="center"/>
    </xf>
    <xf numFmtId="0" fontId="1" fillId="0" borderId="6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177" fontId="1" fillId="0" borderId="8" xfId="0" applyNumberFormat="1" applyFont="1" applyFill="1" applyBorder="1" applyAlignment="1" applyProtection="1">
      <alignment vertical="center"/>
    </xf>
    <xf numFmtId="3" fontId="1" fillId="0" borderId="8" xfId="0" applyNumberFormat="1" applyFont="1" applyFill="1" applyBorder="1" applyAlignment="1" applyProtection="1">
      <alignment vertical="center"/>
    </xf>
    <xf numFmtId="41" fontId="1" fillId="0" borderId="5" xfId="0" applyNumberFormat="1" applyFont="1" applyFill="1" applyBorder="1" applyAlignment="1" applyProtection="1">
      <alignment horizontal="right" vertical="center"/>
    </xf>
    <xf numFmtId="41" fontId="1" fillId="0" borderId="8" xfId="0" applyNumberFormat="1" applyFont="1" applyFill="1" applyBorder="1" applyAlignment="1" applyProtection="1">
      <alignment horizontal="right" vertical="center"/>
    </xf>
    <xf numFmtId="41" fontId="1" fillId="0" borderId="11" xfId="0" applyNumberFormat="1" applyFont="1" applyFill="1" applyBorder="1" applyAlignment="1" applyProtection="1">
      <alignment horizontal="right" vertical="center"/>
    </xf>
    <xf numFmtId="179" fontId="1" fillId="0" borderId="8" xfId="0" applyNumberFormat="1" applyFont="1" applyFill="1" applyBorder="1" applyAlignment="1" applyProtection="1">
      <alignment vertical="center"/>
    </xf>
    <xf numFmtId="179" fontId="1" fillId="0" borderId="5" xfId="0" applyNumberFormat="1" applyFont="1" applyFill="1" applyBorder="1" applyAlignment="1" applyProtection="1">
      <alignment vertical="center"/>
    </xf>
    <xf numFmtId="3" fontId="1" fillId="0" borderId="11" xfId="0" applyNumberFormat="1" applyFont="1" applyFill="1" applyBorder="1" applyAlignment="1" applyProtection="1">
      <alignment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X27"/>
  <sheetViews>
    <sheetView showGridLines="0" tabSelected="1" workbookViewId="0">
      <selection sqref="A1:M1"/>
    </sheetView>
  </sheetViews>
  <sheetFormatPr defaultRowHeight="18" customHeight="1" x14ac:dyDescent="0.2"/>
  <cols>
    <col min="1" max="1" width="20.28515625" customWidth="1"/>
    <col min="2" max="2" width="9.42578125" customWidth="1"/>
    <col min="3" max="4" width="4.7109375" customWidth="1"/>
    <col min="5" max="5" width="7.85546875" customWidth="1"/>
    <col min="6" max="6" width="16.42578125" customWidth="1"/>
    <col min="7" max="7" width="7.85546875" customWidth="1"/>
    <col min="8" max="8" width="16.42578125" customWidth="1"/>
    <col min="9" max="9" width="7.85546875" customWidth="1"/>
    <col min="10" max="10" width="16.42578125" customWidth="1"/>
    <col min="11" max="11" width="7.85546875" customWidth="1"/>
    <col min="12" max="12" width="16.42578125" customWidth="1"/>
    <col min="13" max="13" width="10.140625" customWidth="1"/>
    <col min="14" max="116" width="9.140625" customWidth="1"/>
    <col min="117" max="118" width="0" hidden="1" customWidth="1"/>
  </cols>
  <sheetData>
    <row r="1" spans="1:128" ht="26.1" customHeight="1" x14ac:dyDescent="0.2">
      <c r="A1" s="32" t="s">
        <v>136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133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33" t="s">
        <v>43</v>
      </c>
      <c r="B3" s="35" t="s">
        <v>81</v>
      </c>
      <c r="C3" s="35" t="s">
        <v>14</v>
      </c>
      <c r="D3" s="35" t="s">
        <v>169</v>
      </c>
      <c r="E3" s="40" t="s">
        <v>70</v>
      </c>
      <c r="F3" s="41"/>
      <c r="G3" s="40" t="s">
        <v>53</v>
      </c>
      <c r="H3" s="41"/>
      <c r="I3" s="40" t="s">
        <v>120</v>
      </c>
      <c r="J3" s="41"/>
      <c r="K3" s="40" t="s">
        <v>128</v>
      </c>
      <c r="L3" s="40"/>
      <c r="M3" s="38" t="s">
        <v>80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26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34"/>
      <c r="B4" s="36"/>
      <c r="C4" s="36"/>
      <c r="D4" s="37"/>
      <c r="E4" s="3" t="s">
        <v>10</v>
      </c>
      <c r="F4" s="4" t="s">
        <v>20</v>
      </c>
      <c r="G4" s="4" t="s">
        <v>10</v>
      </c>
      <c r="H4" s="4" t="s">
        <v>20</v>
      </c>
      <c r="I4" s="4" t="s">
        <v>10</v>
      </c>
      <c r="J4" s="4" t="s">
        <v>20</v>
      </c>
      <c r="K4" s="4" t="s">
        <v>10</v>
      </c>
      <c r="L4" s="5" t="s">
        <v>20</v>
      </c>
      <c r="M4" s="3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132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6" t="s">
        <v>119</v>
      </c>
      <c r="B5" s="7" t="s">
        <v>3</v>
      </c>
      <c r="C5" s="15" t="s">
        <v>3</v>
      </c>
      <c r="D5" s="7" t="s">
        <v>3</v>
      </c>
      <c r="E5" s="8"/>
      <c r="F5" s="23"/>
      <c r="G5" s="8"/>
      <c r="H5" s="23"/>
      <c r="I5" s="8"/>
      <c r="J5" s="23"/>
      <c r="K5" s="8"/>
      <c r="L5" s="23"/>
      <c r="M5" s="16" t="s">
        <v>3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87</v>
      </c>
      <c r="DN5" s="1" t="s">
        <v>3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9" t="s">
        <v>15</v>
      </c>
      <c r="B6" s="10" t="s">
        <v>3</v>
      </c>
      <c r="C6" s="19" t="s">
        <v>3</v>
      </c>
      <c r="D6" s="10" t="s">
        <v>3</v>
      </c>
      <c r="E6" s="11"/>
      <c r="F6" s="24"/>
      <c r="G6" s="11"/>
      <c r="H6" s="24"/>
      <c r="I6" s="11"/>
      <c r="J6" s="24"/>
      <c r="K6" s="11"/>
      <c r="L6" s="24"/>
      <c r="M6" s="20" t="s">
        <v>3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30</v>
      </c>
      <c r="DN6" s="1" t="s">
        <v>142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9" t="s">
        <v>114</v>
      </c>
      <c r="B7" s="10" t="s">
        <v>4</v>
      </c>
      <c r="C7" s="19">
        <v>1</v>
      </c>
      <c r="D7" s="10" t="s">
        <v>97</v>
      </c>
      <c r="E7" s="11"/>
      <c r="F7" s="24"/>
      <c r="G7" s="11"/>
      <c r="H7" s="24"/>
      <c r="I7" s="11"/>
      <c r="J7" s="24"/>
      <c r="K7" s="11"/>
      <c r="L7" s="24"/>
      <c r="M7" s="20" t="s">
        <v>3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49</v>
      </c>
      <c r="DN7" s="1" t="s">
        <v>3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9" t="s">
        <v>21</v>
      </c>
      <c r="B8" s="10" t="s">
        <v>4</v>
      </c>
      <c r="C8" s="19">
        <v>1</v>
      </c>
      <c r="D8" s="10" t="s">
        <v>97</v>
      </c>
      <c r="E8" s="11"/>
      <c r="F8" s="24"/>
      <c r="G8" s="11"/>
      <c r="H8" s="24"/>
      <c r="I8" s="11"/>
      <c r="J8" s="24"/>
      <c r="K8" s="11"/>
      <c r="L8" s="24"/>
      <c r="M8" s="20" t="s">
        <v>3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86</v>
      </c>
      <c r="DN8" s="1" t="s">
        <v>3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9" t="s">
        <v>104</v>
      </c>
      <c r="B9" s="10" t="s">
        <v>4</v>
      </c>
      <c r="C9" s="19">
        <v>1</v>
      </c>
      <c r="D9" s="10" t="s">
        <v>97</v>
      </c>
      <c r="E9" s="11"/>
      <c r="F9" s="24"/>
      <c r="G9" s="11"/>
      <c r="H9" s="24"/>
      <c r="I9" s="11"/>
      <c r="J9" s="24"/>
      <c r="K9" s="11"/>
      <c r="L9" s="24"/>
      <c r="M9" s="20" t="s">
        <v>3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126</v>
      </c>
      <c r="DN9" s="1" t="s">
        <v>3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9" t="s">
        <v>129</v>
      </c>
      <c r="B10" s="10" t="s">
        <v>4</v>
      </c>
      <c r="C10" s="19">
        <v>1</v>
      </c>
      <c r="D10" s="10" t="s">
        <v>97</v>
      </c>
      <c r="E10" s="11"/>
      <c r="F10" s="24"/>
      <c r="G10" s="11"/>
      <c r="H10" s="24"/>
      <c r="I10" s="11"/>
      <c r="J10" s="24"/>
      <c r="K10" s="11"/>
      <c r="L10" s="24"/>
      <c r="M10" s="20" t="s">
        <v>3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171</v>
      </c>
      <c r="DN10" s="1" t="s">
        <v>3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9" t="s">
        <v>38</v>
      </c>
      <c r="B11" s="10" t="s">
        <v>4</v>
      </c>
      <c r="C11" s="19">
        <v>1</v>
      </c>
      <c r="D11" s="10" t="s">
        <v>97</v>
      </c>
      <c r="E11" s="11"/>
      <c r="F11" s="24"/>
      <c r="G11" s="11"/>
      <c r="H11" s="24"/>
      <c r="I11" s="11"/>
      <c r="J11" s="24"/>
      <c r="K11" s="11"/>
      <c r="L11" s="24"/>
      <c r="M11" s="20" t="s">
        <v>3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48</v>
      </c>
      <c r="DN11" s="1" t="s">
        <v>3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9" t="s">
        <v>41</v>
      </c>
      <c r="B12" s="10" t="s">
        <v>4</v>
      </c>
      <c r="C12" s="19">
        <v>1</v>
      </c>
      <c r="D12" s="10" t="s">
        <v>97</v>
      </c>
      <c r="E12" s="11"/>
      <c r="F12" s="24"/>
      <c r="G12" s="11"/>
      <c r="H12" s="24"/>
      <c r="I12" s="11"/>
      <c r="J12" s="24"/>
      <c r="K12" s="11"/>
      <c r="L12" s="24"/>
      <c r="M12" s="20" t="s">
        <v>3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67</v>
      </c>
      <c r="DN12" s="1" t="s">
        <v>3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9" t="s">
        <v>25</v>
      </c>
      <c r="B13" s="10" t="s">
        <v>4</v>
      </c>
      <c r="C13" s="19">
        <v>1</v>
      </c>
      <c r="D13" s="10" t="s">
        <v>97</v>
      </c>
      <c r="E13" s="11"/>
      <c r="F13" s="24"/>
      <c r="G13" s="11"/>
      <c r="H13" s="24"/>
      <c r="I13" s="11"/>
      <c r="J13" s="24"/>
      <c r="K13" s="11"/>
      <c r="L13" s="24"/>
      <c r="M13" s="20" t="s">
        <v>3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103</v>
      </c>
      <c r="DN13" s="1" t="s">
        <v>3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9" t="s">
        <v>51</v>
      </c>
      <c r="B14" s="10" t="s">
        <v>4</v>
      </c>
      <c r="C14" s="19">
        <v>1</v>
      </c>
      <c r="D14" s="10" t="s">
        <v>97</v>
      </c>
      <c r="E14" s="11"/>
      <c r="F14" s="24"/>
      <c r="G14" s="11"/>
      <c r="H14" s="24"/>
      <c r="I14" s="11"/>
      <c r="J14" s="24"/>
      <c r="K14" s="11"/>
      <c r="L14" s="24"/>
      <c r="M14" s="20" t="s">
        <v>3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152</v>
      </c>
      <c r="DN14" s="1" t="s">
        <v>3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9" t="s">
        <v>83</v>
      </c>
      <c r="B15" s="10" t="s">
        <v>4</v>
      </c>
      <c r="C15" s="19">
        <v>1</v>
      </c>
      <c r="D15" s="10" t="s">
        <v>97</v>
      </c>
      <c r="E15" s="11"/>
      <c r="F15" s="24"/>
      <c r="G15" s="11"/>
      <c r="H15" s="24"/>
      <c r="I15" s="11"/>
      <c r="J15" s="24"/>
      <c r="K15" s="11"/>
      <c r="L15" s="24"/>
      <c r="M15" s="20" t="s">
        <v>3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22</v>
      </c>
      <c r="DN15" s="1" t="s">
        <v>3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9" t="s">
        <v>127</v>
      </c>
      <c r="B16" s="10" t="s">
        <v>4</v>
      </c>
      <c r="C16" s="19">
        <v>1</v>
      </c>
      <c r="D16" s="10" t="s">
        <v>97</v>
      </c>
      <c r="E16" s="11"/>
      <c r="F16" s="24"/>
      <c r="G16" s="11"/>
      <c r="H16" s="24"/>
      <c r="I16" s="11"/>
      <c r="J16" s="24"/>
      <c r="K16" s="11"/>
      <c r="L16" s="24"/>
      <c r="M16" s="20" t="s">
        <v>3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69</v>
      </c>
      <c r="DN16" s="1" t="s">
        <v>3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9" t="s">
        <v>8</v>
      </c>
      <c r="B17" s="10" t="s">
        <v>4</v>
      </c>
      <c r="C17" s="19">
        <v>1</v>
      </c>
      <c r="D17" s="10" t="s">
        <v>97</v>
      </c>
      <c r="E17" s="11"/>
      <c r="F17" s="24"/>
      <c r="G17" s="11"/>
      <c r="H17" s="24"/>
      <c r="I17" s="11"/>
      <c r="J17" s="24"/>
      <c r="K17" s="11"/>
      <c r="L17" s="24"/>
      <c r="M17" s="20" t="s">
        <v>3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102</v>
      </c>
      <c r="DN17" s="1" t="s">
        <v>3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9" t="s">
        <v>64</v>
      </c>
      <c r="B18" s="10" t="s">
        <v>4</v>
      </c>
      <c r="C18" s="19">
        <v>1</v>
      </c>
      <c r="D18" s="10" t="s">
        <v>97</v>
      </c>
      <c r="E18" s="11"/>
      <c r="F18" s="24"/>
      <c r="G18" s="11"/>
      <c r="H18" s="24"/>
      <c r="I18" s="11"/>
      <c r="J18" s="24"/>
      <c r="K18" s="11"/>
      <c r="L18" s="24"/>
      <c r="M18" s="20" t="s">
        <v>3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151</v>
      </c>
      <c r="DN18" s="1" t="s">
        <v>3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9" t="s">
        <v>106</v>
      </c>
      <c r="B19" s="10" t="s">
        <v>4</v>
      </c>
      <c r="C19" s="19">
        <v>1</v>
      </c>
      <c r="D19" s="10" t="s">
        <v>97</v>
      </c>
      <c r="E19" s="11"/>
      <c r="F19" s="24"/>
      <c r="G19" s="11"/>
      <c r="H19" s="24"/>
      <c r="I19" s="11"/>
      <c r="J19" s="24"/>
      <c r="K19" s="11"/>
      <c r="L19" s="24"/>
      <c r="M19" s="20" t="s">
        <v>3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23</v>
      </c>
      <c r="DN19" s="1" t="s">
        <v>3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9" t="s">
        <v>94</v>
      </c>
      <c r="B20" s="10" t="s">
        <v>4</v>
      </c>
      <c r="C20" s="19">
        <v>1</v>
      </c>
      <c r="D20" s="10" t="s">
        <v>97</v>
      </c>
      <c r="E20" s="11"/>
      <c r="F20" s="24"/>
      <c r="G20" s="11"/>
      <c r="H20" s="24"/>
      <c r="I20" s="11"/>
      <c r="J20" s="24"/>
      <c r="K20" s="11"/>
      <c r="L20" s="24"/>
      <c r="M20" s="20" t="s">
        <v>3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68</v>
      </c>
      <c r="DN20" s="1" t="s">
        <v>3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9" t="s">
        <v>12</v>
      </c>
      <c r="B21" s="10" t="s">
        <v>3</v>
      </c>
      <c r="C21" s="19" t="s">
        <v>3</v>
      </c>
      <c r="D21" s="10" t="s">
        <v>3</v>
      </c>
      <c r="E21" s="11"/>
      <c r="F21" s="24"/>
      <c r="G21" s="11"/>
      <c r="H21" s="24"/>
      <c r="I21" s="11"/>
      <c r="J21" s="24"/>
      <c r="K21" s="11"/>
      <c r="L21" s="24"/>
      <c r="M21" s="20" t="s">
        <v>3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110</v>
      </c>
      <c r="DN21" s="1" t="s">
        <v>74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9" t="s">
        <v>91</v>
      </c>
      <c r="B22" s="10" t="s">
        <v>4</v>
      </c>
      <c r="C22" s="19">
        <v>1</v>
      </c>
      <c r="D22" s="10" t="s">
        <v>97</v>
      </c>
      <c r="E22" s="11"/>
      <c r="F22" s="24"/>
      <c r="G22" s="11"/>
      <c r="H22" s="24"/>
      <c r="I22" s="11"/>
      <c r="J22" s="24"/>
      <c r="K22" s="11"/>
      <c r="L22" s="24"/>
      <c r="M22" s="20" t="s">
        <v>3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101</v>
      </c>
      <c r="DN22" s="1" t="s">
        <v>3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9" t="s">
        <v>113</v>
      </c>
      <c r="B23" s="10" t="s">
        <v>4</v>
      </c>
      <c r="C23" s="19">
        <v>1</v>
      </c>
      <c r="D23" s="10" t="s">
        <v>97</v>
      </c>
      <c r="E23" s="11"/>
      <c r="F23" s="24"/>
      <c r="G23" s="11"/>
      <c r="H23" s="24"/>
      <c r="I23" s="11"/>
      <c r="J23" s="24"/>
      <c r="K23" s="11"/>
      <c r="L23" s="24"/>
      <c r="M23" s="20" t="s">
        <v>3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111</v>
      </c>
      <c r="DN23" s="1" t="s">
        <v>3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9" t="s">
        <v>105</v>
      </c>
      <c r="B24" s="10" t="s">
        <v>3</v>
      </c>
      <c r="C24" s="19" t="s">
        <v>3</v>
      </c>
      <c r="D24" s="10" t="s">
        <v>3</v>
      </c>
      <c r="E24" s="11"/>
      <c r="F24" s="24"/>
      <c r="G24" s="11"/>
      <c r="H24" s="24"/>
      <c r="I24" s="11"/>
      <c r="J24" s="24"/>
      <c r="K24" s="11"/>
      <c r="L24" s="24"/>
      <c r="M24" s="20" t="s">
        <v>3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110</v>
      </c>
      <c r="DN24" s="1" t="s">
        <v>141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9" t="s">
        <v>61</v>
      </c>
      <c r="B25" s="10" t="s">
        <v>3</v>
      </c>
      <c r="C25" s="19">
        <v>1</v>
      </c>
      <c r="D25" s="10" t="s">
        <v>97</v>
      </c>
      <c r="E25" s="11"/>
      <c r="F25" s="24"/>
      <c r="G25" s="11"/>
      <c r="H25" s="24"/>
      <c r="I25" s="11"/>
      <c r="J25" s="24"/>
      <c r="K25" s="11"/>
      <c r="L25" s="24"/>
      <c r="M25" s="20" t="s">
        <v>3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110</v>
      </c>
      <c r="DN25" s="1" t="s">
        <v>118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12" t="s">
        <v>121</v>
      </c>
      <c r="B26" s="13" t="s">
        <v>4</v>
      </c>
      <c r="C26" s="17">
        <v>1</v>
      </c>
      <c r="D26" s="13" t="s">
        <v>97</v>
      </c>
      <c r="E26" s="14"/>
      <c r="F26" s="25"/>
      <c r="G26" s="14"/>
      <c r="H26" s="25"/>
      <c r="I26" s="14"/>
      <c r="J26" s="25"/>
      <c r="K26" s="14"/>
      <c r="L26" s="25"/>
      <c r="M26" s="18" t="s">
        <v>3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110</v>
      </c>
      <c r="DN26" s="1" t="s">
        <v>19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1"/>
      <c r="B27" s="2"/>
      <c r="C27" s="1"/>
      <c r="D27" s="2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</row>
  </sheetData>
  <mergeCells count="10">
    <mergeCell ref="A1:M1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4" type="noConversion"/>
  <pageMargins left="1.0866141732283465" right="0" top="0.92913385826771655" bottom="0.69685039370078738" header="0.59055118110236215" footer="0.46456692913385828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O46"/>
  <sheetViews>
    <sheetView showGridLines="0" workbookViewId="0">
      <selection activeCell="C23" sqref="C23"/>
    </sheetView>
  </sheetViews>
  <sheetFormatPr defaultRowHeight="18" customHeight="1" x14ac:dyDescent="0.2"/>
  <cols>
    <col min="1" max="1" width="26.5703125" customWidth="1"/>
    <col min="2" max="2" width="57.85546875" customWidth="1"/>
    <col min="3" max="3" width="18.7109375" customWidth="1"/>
    <col min="4" max="4" width="42.140625" customWidth="1"/>
    <col min="5" max="116" width="9.140625" customWidth="1"/>
    <col min="117" max="118" width="0" hidden="1" customWidth="1"/>
  </cols>
  <sheetData>
    <row r="1" spans="1:119" ht="26.1" customHeight="1" x14ac:dyDescent="0.2">
      <c r="A1" s="32" t="s">
        <v>32</v>
      </c>
      <c r="B1" s="32"/>
      <c r="C1" s="32"/>
      <c r="D1" s="3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</row>
    <row r="2" spans="1:119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133</v>
      </c>
    </row>
    <row r="3" spans="1:119" ht="18" customHeight="1" x14ac:dyDescent="0.2">
      <c r="A3" s="33" t="s">
        <v>160</v>
      </c>
      <c r="B3" s="35" t="s">
        <v>161</v>
      </c>
      <c r="C3" s="35" t="s">
        <v>163</v>
      </c>
      <c r="D3" s="42" t="s">
        <v>36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45</v>
      </c>
    </row>
    <row r="4" spans="1:119" ht="18" customHeight="1" x14ac:dyDescent="0.2">
      <c r="A4" s="34"/>
      <c r="B4" s="36"/>
      <c r="C4" s="36"/>
      <c r="D4" s="3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2</v>
      </c>
    </row>
    <row r="5" spans="1:119" ht="18" customHeight="1" x14ac:dyDescent="0.2">
      <c r="A5" s="6" t="s">
        <v>75</v>
      </c>
      <c r="B5" s="7" t="s">
        <v>3</v>
      </c>
      <c r="C5" s="23">
        <f>내역서!F5</f>
        <v>0</v>
      </c>
      <c r="D5" s="29" t="s">
        <v>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3</v>
      </c>
      <c r="DN5" s="1" t="s">
        <v>66</v>
      </c>
      <c r="DO5" s="1"/>
    </row>
    <row r="6" spans="1:119" ht="18" customHeight="1" x14ac:dyDescent="0.2">
      <c r="A6" s="9" t="s">
        <v>146</v>
      </c>
      <c r="B6" s="10" t="s">
        <v>3</v>
      </c>
      <c r="C6" s="24">
        <f>내역서!H5</f>
        <v>0</v>
      </c>
      <c r="D6" s="30" t="s">
        <v>3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3</v>
      </c>
      <c r="DN6" s="1" t="s">
        <v>93</v>
      </c>
      <c r="DO6" s="1"/>
    </row>
    <row r="7" spans="1:119" ht="18" customHeight="1" x14ac:dyDescent="0.2">
      <c r="A7" s="9" t="s">
        <v>40</v>
      </c>
      <c r="B7" s="10" t="s">
        <v>3</v>
      </c>
      <c r="C7" s="24">
        <f>내역서!J5</f>
        <v>0</v>
      </c>
      <c r="D7" s="30" t="s">
        <v>3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3</v>
      </c>
      <c r="DN7" s="1" t="s">
        <v>150</v>
      </c>
      <c r="DO7" s="1"/>
    </row>
    <row r="8" spans="1:119" ht="18" customHeight="1" x14ac:dyDescent="0.2">
      <c r="A8" s="9" t="s">
        <v>170</v>
      </c>
      <c r="B8" s="10" t="s">
        <v>3</v>
      </c>
      <c r="C8" s="24">
        <f>내역서!L5</f>
        <v>0</v>
      </c>
      <c r="D8" s="30" t="s">
        <v>3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3</v>
      </c>
      <c r="DN8" s="1" t="s">
        <v>9</v>
      </c>
      <c r="DO8" s="1"/>
    </row>
    <row r="9" spans="1:119" ht="18" customHeight="1" x14ac:dyDescent="0.2">
      <c r="A9" s="9" t="s">
        <v>143</v>
      </c>
      <c r="B9" s="10" t="s">
        <v>85</v>
      </c>
      <c r="C9" s="24">
        <f>TRUNC((C7)*0.189,0)</f>
        <v>0</v>
      </c>
      <c r="D9" s="30" t="s">
        <v>3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3</v>
      </c>
      <c r="DN9" s="1" t="s">
        <v>124</v>
      </c>
      <c r="DO9" s="1"/>
    </row>
    <row r="10" spans="1:119" ht="18" customHeight="1" x14ac:dyDescent="0.2">
      <c r="A10" s="9" t="s">
        <v>167</v>
      </c>
      <c r="B10" s="10" t="s">
        <v>162</v>
      </c>
      <c r="C10" s="24">
        <f>TRUNC((C7+C9)*0.0356,0)</f>
        <v>0</v>
      </c>
      <c r="D10" s="30" t="s">
        <v>3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3</v>
      </c>
      <c r="DN10" s="1" t="s">
        <v>1</v>
      </c>
      <c r="DO10" s="1"/>
    </row>
    <row r="11" spans="1:119" ht="18" customHeight="1" x14ac:dyDescent="0.2">
      <c r="A11" s="9" t="s">
        <v>145</v>
      </c>
      <c r="B11" s="10" t="s">
        <v>96</v>
      </c>
      <c r="C11" s="24">
        <f>TRUNC((C7+C9)*0.0101,0)</f>
        <v>0</v>
      </c>
      <c r="D11" s="30" t="s">
        <v>3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3</v>
      </c>
      <c r="DN11" s="1" t="s">
        <v>165</v>
      </c>
      <c r="DO11" s="1"/>
    </row>
    <row r="12" spans="1:119" ht="18" customHeight="1" x14ac:dyDescent="0.2">
      <c r="A12" s="9" t="s">
        <v>35</v>
      </c>
      <c r="B12" s="10" t="s">
        <v>29</v>
      </c>
      <c r="C12" s="24">
        <f>TRUNC((C7)*0.03595,0)</f>
        <v>0</v>
      </c>
      <c r="D12" s="30" t="s">
        <v>3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3</v>
      </c>
      <c r="DN12" s="1" t="s">
        <v>47</v>
      </c>
      <c r="DO12" s="1"/>
    </row>
    <row r="13" spans="1:119" ht="18" customHeight="1" x14ac:dyDescent="0.2">
      <c r="A13" s="9" t="s">
        <v>37</v>
      </c>
      <c r="B13" s="10" t="s">
        <v>158</v>
      </c>
      <c r="C13" s="24">
        <f>TRUNC((C7)*0.0475,0)</f>
        <v>0</v>
      </c>
      <c r="D13" s="30" t="s">
        <v>3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3</v>
      </c>
      <c r="DN13" s="1" t="s">
        <v>154</v>
      </c>
      <c r="DO13" s="1"/>
    </row>
    <row r="14" spans="1:119" ht="18" customHeight="1" x14ac:dyDescent="0.2">
      <c r="A14" s="9" t="s">
        <v>138</v>
      </c>
      <c r="B14" s="10" t="s">
        <v>28</v>
      </c>
      <c r="C14" s="24">
        <f>TRUNC((C12)*0.1314,0)</f>
        <v>0</v>
      </c>
      <c r="D14" s="30" t="s">
        <v>3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3</v>
      </c>
      <c r="DN14" s="1" t="s">
        <v>166</v>
      </c>
      <c r="DO14" s="1"/>
    </row>
    <row r="15" spans="1:119" ht="18" customHeight="1" x14ac:dyDescent="0.2">
      <c r="A15" s="9" t="s">
        <v>98</v>
      </c>
      <c r="B15" s="10" t="s">
        <v>99</v>
      </c>
      <c r="C15" s="24">
        <f>TRUNC((C7)*0.0006,0)</f>
        <v>0</v>
      </c>
      <c r="D15" s="30" t="s">
        <v>3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3</v>
      </c>
      <c r="DN15" s="1" t="s">
        <v>172</v>
      </c>
      <c r="DO15" s="1"/>
    </row>
    <row r="16" spans="1:119" ht="18" customHeight="1" x14ac:dyDescent="0.2">
      <c r="A16" s="9" t="s">
        <v>13</v>
      </c>
      <c r="B16" s="10" t="s">
        <v>100</v>
      </c>
      <c r="C16" s="24">
        <f>TRUNC((C8)*0.05,0)</f>
        <v>0</v>
      </c>
      <c r="D16" s="30" t="s">
        <v>3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3</v>
      </c>
      <c r="DN16" s="1" t="s">
        <v>76</v>
      </c>
      <c r="DO16" s="1"/>
    </row>
    <row r="17" spans="1:119" ht="18" customHeight="1" x14ac:dyDescent="0.2">
      <c r="A17" s="9" t="s">
        <v>33</v>
      </c>
      <c r="B17" s="10" t="s">
        <v>34</v>
      </c>
      <c r="C17" s="24">
        <f>TRUNC((C8)*0.000585,0)</f>
        <v>0</v>
      </c>
      <c r="D17" s="30" t="s">
        <v>3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3</v>
      </c>
      <c r="DN17" s="1" t="s">
        <v>24</v>
      </c>
      <c r="DO17" s="1"/>
    </row>
    <row r="18" spans="1:119" ht="18" customHeight="1" x14ac:dyDescent="0.2">
      <c r="A18" s="9" t="s">
        <v>55</v>
      </c>
      <c r="B18" s="10" t="s">
        <v>17</v>
      </c>
      <c r="C18" s="24">
        <f>TRUNC((C7+C9)*0.02,0)</f>
        <v>0</v>
      </c>
      <c r="D18" s="30" t="s">
        <v>3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3</v>
      </c>
      <c r="DN18" s="1" t="s">
        <v>52</v>
      </c>
      <c r="DO18" s="1"/>
    </row>
    <row r="19" spans="1:119" ht="18" customHeight="1" x14ac:dyDescent="0.2">
      <c r="A19" s="9" t="s">
        <v>42</v>
      </c>
      <c r="B19" s="10" t="s">
        <v>44</v>
      </c>
      <c r="C19" s="24">
        <f>TRUNC((C5)*0.00075,0)</f>
        <v>0</v>
      </c>
      <c r="D19" s="30" t="s">
        <v>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3</v>
      </c>
      <c r="DN19" s="1" t="s">
        <v>134</v>
      </c>
      <c r="DO19" s="1"/>
    </row>
    <row r="20" spans="1:119" ht="18" customHeight="1" x14ac:dyDescent="0.2">
      <c r="A20" s="9" t="s">
        <v>117</v>
      </c>
      <c r="B20" s="10" t="s">
        <v>116</v>
      </c>
      <c r="C20" s="24">
        <f>TRUNC((C7+C9)*0.00006,0)</f>
        <v>0</v>
      </c>
      <c r="D20" s="30" t="s">
        <v>3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3</v>
      </c>
      <c r="DN20" s="1" t="s">
        <v>39</v>
      </c>
      <c r="DO20" s="1"/>
    </row>
    <row r="21" spans="1:119" ht="18" customHeight="1" x14ac:dyDescent="0.2">
      <c r="A21" s="9" t="s">
        <v>95</v>
      </c>
      <c r="B21" s="10" t="s">
        <v>6</v>
      </c>
      <c r="C21" s="24">
        <f>TRUNC((C7+C9)*0.0009,0)</f>
        <v>0</v>
      </c>
      <c r="D21" s="30" t="s">
        <v>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3</v>
      </c>
      <c r="DN21" s="1" t="s">
        <v>16</v>
      </c>
      <c r="DO21" s="1"/>
    </row>
    <row r="22" spans="1:119" ht="18" customHeight="1" x14ac:dyDescent="0.2">
      <c r="A22" s="9" t="s">
        <v>18</v>
      </c>
      <c r="B22" s="10" t="s">
        <v>27</v>
      </c>
      <c r="C22" s="24">
        <f>TRUNC((C5+SUM(C9:C21))*0.08,0)</f>
        <v>0</v>
      </c>
      <c r="D22" s="30" t="s">
        <v>3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3</v>
      </c>
      <c r="DN22" s="1" t="s">
        <v>63</v>
      </c>
      <c r="DO22" s="1"/>
    </row>
    <row r="23" spans="1:119" ht="18" customHeight="1" x14ac:dyDescent="0.2">
      <c r="A23" s="9" t="s">
        <v>155</v>
      </c>
      <c r="B23" s="10" t="s">
        <v>0</v>
      </c>
      <c r="C23" s="24"/>
      <c r="D23" s="30" t="s">
        <v>79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3</v>
      </c>
      <c r="DN23" s="1" t="s">
        <v>77</v>
      </c>
      <c r="DO23" s="1"/>
    </row>
    <row r="24" spans="1:119" ht="18" customHeight="1" x14ac:dyDescent="0.2">
      <c r="A24" s="9" t="s">
        <v>46</v>
      </c>
      <c r="B24" s="10" t="s">
        <v>3</v>
      </c>
      <c r="C24" s="24"/>
      <c r="D24" s="30" t="s">
        <v>3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3</v>
      </c>
      <c r="DN24" s="1" t="s">
        <v>137</v>
      </c>
      <c r="DO24" s="1"/>
    </row>
    <row r="25" spans="1:119" ht="18" customHeight="1" x14ac:dyDescent="0.2">
      <c r="A25" s="9" t="s">
        <v>45</v>
      </c>
      <c r="B25" s="10" t="s">
        <v>11</v>
      </c>
      <c r="C25" s="24"/>
      <c r="D25" s="30" t="s">
        <v>3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3</v>
      </c>
      <c r="DN25" s="1" t="s">
        <v>147</v>
      </c>
      <c r="DO25" s="1"/>
    </row>
    <row r="26" spans="1:119" ht="18" customHeight="1" x14ac:dyDescent="0.2">
      <c r="A26" s="9" t="s">
        <v>60</v>
      </c>
      <c r="B26" s="10" t="s">
        <v>130</v>
      </c>
      <c r="C26" s="24"/>
      <c r="D26" s="30" t="s">
        <v>3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3</v>
      </c>
      <c r="DN26" s="1" t="s">
        <v>140</v>
      </c>
      <c r="DO26" s="1"/>
    </row>
    <row r="27" spans="1:119" ht="18" customHeight="1" x14ac:dyDescent="0.2">
      <c r="A27" s="9" t="s">
        <v>50</v>
      </c>
      <c r="B27" s="10" t="s">
        <v>123</v>
      </c>
      <c r="C27" s="24"/>
      <c r="D27" s="30" t="s">
        <v>3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3</v>
      </c>
      <c r="DN27" s="1" t="s">
        <v>159</v>
      </c>
      <c r="DO27" s="1"/>
    </row>
    <row r="28" spans="1:119" ht="18" customHeight="1" x14ac:dyDescent="0.2">
      <c r="A28" s="9" t="s">
        <v>3</v>
      </c>
      <c r="B28" s="10" t="s">
        <v>3</v>
      </c>
      <c r="C28" s="24">
        <v>0</v>
      </c>
      <c r="D28" s="30" t="s">
        <v>3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3</v>
      </c>
      <c r="DN28" s="1" t="s">
        <v>3</v>
      </c>
      <c r="DO28" s="1"/>
    </row>
    <row r="29" spans="1:119" ht="18" customHeight="1" x14ac:dyDescent="0.2">
      <c r="A29" s="9" t="s">
        <v>3</v>
      </c>
      <c r="B29" s="10" t="s">
        <v>3</v>
      </c>
      <c r="C29" s="24">
        <v>0</v>
      </c>
      <c r="D29" s="30" t="s">
        <v>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3</v>
      </c>
      <c r="DN29" s="1" t="s">
        <v>3</v>
      </c>
      <c r="DO29" s="1"/>
    </row>
    <row r="30" spans="1:119" ht="18" customHeight="1" x14ac:dyDescent="0.2">
      <c r="A30" s="9" t="s">
        <v>3</v>
      </c>
      <c r="B30" s="10" t="s">
        <v>3</v>
      </c>
      <c r="C30" s="24">
        <v>0</v>
      </c>
      <c r="D30" s="30" t="s">
        <v>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3</v>
      </c>
      <c r="DN30" s="1" t="s">
        <v>3</v>
      </c>
      <c r="DO30" s="1"/>
    </row>
    <row r="31" spans="1:119" ht="18" customHeight="1" x14ac:dyDescent="0.2">
      <c r="A31" s="9" t="s">
        <v>3</v>
      </c>
      <c r="B31" s="10" t="s">
        <v>3</v>
      </c>
      <c r="C31" s="24">
        <v>0</v>
      </c>
      <c r="D31" s="30" t="s">
        <v>3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3</v>
      </c>
      <c r="DN31" s="1" t="s">
        <v>3</v>
      </c>
      <c r="DO31" s="1"/>
    </row>
    <row r="32" spans="1:119" ht="18" customHeight="1" x14ac:dyDescent="0.2">
      <c r="A32" s="9" t="s">
        <v>3</v>
      </c>
      <c r="B32" s="10" t="s">
        <v>3</v>
      </c>
      <c r="C32" s="24">
        <v>0</v>
      </c>
      <c r="D32" s="30" t="s">
        <v>3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3</v>
      </c>
      <c r="DN32" s="1" t="s">
        <v>3</v>
      </c>
      <c r="DO32" s="1"/>
    </row>
    <row r="33" spans="1:119" ht="18" customHeight="1" x14ac:dyDescent="0.2">
      <c r="A33" s="9" t="s">
        <v>3</v>
      </c>
      <c r="B33" s="10" t="s">
        <v>3</v>
      </c>
      <c r="C33" s="24">
        <v>0</v>
      </c>
      <c r="D33" s="30" t="s">
        <v>3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3</v>
      </c>
      <c r="DN33" s="1" t="s">
        <v>3</v>
      </c>
      <c r="DO33" s="1"/>
    </row>
    <row r="34" spans="1:119" ht="18" customHeight="1" x14ac:dyDescent="0.2">
      <c r="A34" s="9" t="s">
        <v>3</v>
      </c>
      <c r="B34" s="10" t="s">
        <v>3</v>
      </c>
      <c r="C34" s="24">
        <v>0</v>
      </c>
      <c r="D34" s="30" t="s">
        <v>3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3</v>
      </c>
      <c r="DN34" s="1" t="s">
        <v>3</v>
      </c>
      <c r="DO34" s="1"/>
    </row>
    <row r="35" spans="1:119" ht="18" customHeight="1" x14ac:dyDescent="0.2">
      <c r="A35" s="9" t="s">
        <v>3</v>
      </c>
      <c r="B35" s="10" t="s">
        <v>3</v>
      </c>
      <c r="C35" s="24">
        <v>0</v>
      </c>
      <c r="D35" s="30" t="s">
        <v>3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3</v>
      </c>
      <c r="DN35" s="1" t="s">
        <v>3</v>
      </c>
      <c r="DO35" s="1"/>
    </row>
    <row r="36" spans="1:119" ht="18" customHeight="1" x14ac:dyDescent="0.2">
      <c r="A36" s="9" t="s">
        <v>3</v>
      </c>
      <c r="B36" s="10" t="s">
        <v>3</v>
      </c>
      <c r="C36" s="24">
        <v>0</v>
      </c>
      <c r="D36" s="30" t="s">
        <v>3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3</v>
      </c>
      <c r="DN36" s="1" t="s">
        <v>3</v>
      </c>
      <c r="DO36" s="1"/>
    </row>
    <row r="37" spans="1:119" ht="18" customHeight="1" x14ac:dyDescent="0.2">
      <c r="A37" s="9" t="s">
        <v>3</v>
      </c>
      <c r="B37" s="10" t="s">
        <v>3</v>
      </c>
      <c r="C37" s="24">
        <v>0</v>
      </c>
      <c r="D37" s="30" t="s">
        <v>3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3</v>
      </c>
      <c r="DN37" s="1" t="s">
        <v>3</v>
      </c>
      <c r="DO37" s="1"/>
    </row>
    <row r="38" spans="1:119" ht="18" customHeight="1" x14ac:dyDescent="0.2">
      <c r="A38" s="9" t="s">
        <v>3</v>
      </c>
      <c r="B38" s="10" t="s">
        <v>3</v>
      </c>
      <c r="C38" s="24">
        <v>0</v>
      </c>
      <c r="D38" s="30" t="s">
        <v>3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3</v>
      </c>
      <c r="DN38" s="1" t="s">
        <v>3</v>
      </c>
      <c r="DO38" s="1"/>
    </row>
    <row r="39" spans="1:119" ht="18" customHeight="1" x14ac:dyDescent="0.2">
      <c r="A39" s="9" t="s">
        <v>3</v>
      </c>
      <c r="B39" s="10" t="s">
        <v>3</v>
      </c>
      <c r="C39" s="24">
        <v>0</v>
      </c>
      <c r="D39" s="30" t="s">
        <v>3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3</v>
      </c>
      <c r="DN39" s="1" t="s">
        <v>3</v>
      </c>
      <c r="DO39" s="1"/>
    </row>
    <row r="40" spans="1:119" ht="18" customHeight="1" x14ac:dyDescent="0.2">
      <c r="A40" s="9" t="s">
        <v>3</v>
      </c>
      <c r="B40" s="10" t="s">
        <v>3</v>
      </c>
      <c r="C40" s="24">
        <v>0</v>
      </c>
      <c r="D40" s="30" t="s">
        <v>3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3</v>
      </c>
      <c r="DN40" s="1" t="s">
        <v>3</v>
      </c>
      <c r="DO40" s="1"/>
    </row>
    <row r="41" spans="1:119" ht="18" customHeight="1" x14ac:dyDescent="0.2">
      <c r="A41" s="9" t="s">
        <v>3</v>
      </c>
      <c r="B41" s="10" t="s">
        <v>3</v>
      </c>
      <c r="C41" s="24">
        <v>0</v>
      </c>
      <c r="D41" s="30" t="s">
        <v>3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3</v>
      </c>
      <c r="DN41" s="1" t="s">
        <v>3</v>
      </c>
      <c r="DO41" s="1"/>
    </row>
    <row r="42" spans="1:119" ht="18" customHeight="1" x14ac:dyDescent="0.2">
      <c r="A42" s="9" t="s">
        <v>3</v>
      </c>
      <c r="B42" s="10" t="s">
        <v>3</v>
      </c>
      <c r="C42" s="24">
        <v>0</v>
      </c>
      <c r="D42" s="30" t="s">
        <v>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3</v>
      </c>
      <c r="DN42" s="1" t="s">
        <v>3</v>
      </c>
      <c r="DO42" s="1"/>
    </row>
    <row r="43" spans="1:119" ht="18" customHeight="1" x14ac:dyDescent="0.2">
      <c r="A43" s="9" t="s">
        <v>3</v>
      </c>
      <c r="B43" s="10" t="s">
        <v>3</v>
      </c>
      <c r="C43" s="24">
        <v>0</v>
      </c>
      <c r="D43" s="30" t="s">
        <v>3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3</v>
      </c>
      <c r="DN43" s="1" t="s">
        <v>3</v>
      </c>
      <c r="DO43" s="1"/>
    </row>
    <row r="44" spans="1:119" ht="18" customHeight="1" x14ac:dyDescent="0.2">
      <c r="A44" s="9" t="s">
        <v>3</v>
      </c>
      <c r="B44" s="10" t="s">
        <v>3</v>
      </c>
      <c r="C44" s="24">
        <v>0</v>
      </c>
      <c r="D44" s="30" t="s">
        <v>3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3</v>
      </c>
      <c r="DN44" s="1" t="s">
        <v>3</v>
      </c>
      <c r="DO44" s="1"/>
    </row>
    <row r="45" spans="1:119" ht="18" customHeight="1" x14ac:dyDescent="0.2">
      <c r="A45" s="12" t="s">
        <v>3</v>
      </c>
      <c r="B45" s="13" t="s">
        <v>3</v>
      </c>
      <c r="C45" s="25">
        <v>0</v>
      </c>
      <c r="D45" s="31" t="s">
        <v>3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3</v>
      </c>
      <c r="DN45" s="1" t="s">
        <v>3</v>
      </c>
      <c r="DO45" s="1"/>
    </row>
    <row r="46" spans="1:119" ht="18" customHeight="1" x14ac:dyDescent="0.2">
      <c r="A46" s="1"/>
      <c r="B46" s="2"/>
      <c r="C46" s="1"/>
      <c r="D46" s="2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</row>
  </sheetData>
  <mergeCells count="5">
    <mergeCell ref="A1:D1"/>
    <mergeCell ref="A3:A4"/>
    <mergeCell ref="B3:B4"/>
    <mergeCell ref="C3:C4"/>
    <mergeCell ref="D3:D4"/>
  </mergeCells>
  <phoneticPr fontId="4" type="noConversion"/>
  <pageMargins left="1.0866141732283465" right="0" top="0.85433070866141736" bottom="0.77559055118110243" header="0.59055118110236215" footer="0.46456692913385828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X21"/>
  <sheetViews>
    <sheetView showGridLines="0" workbookViewId="0">
      <selection activeCell="A13" sqref="A13"/>
    </sheetView>
  </sheetViews>
  <sheetFormatPr defaultRowHeight="18" customHeight="1" x14ac:dyDescent="0.2"/>
  <cols>
    <col min="1" max="1" width="31.28515625" customWidth="1"/>
    <col min="2" max="2" width="21.85546875" customWidth="1"/>
    <col min="3" max="3" width="9.42578125" customWidth="1"/>
    <col min="4" max="4" width="4.7109375" customWidth="1"/>
    <col min="5" max="5" width="13.28515625" customWidth="1"/>
    <col min="6" max="6" width="16.42578125" customWidth="1"/>
    <col min="7" max="7" width="13.28515625" customWidth="1"/>
    <col min="8" max="8" width="16.42578125" customWidth="1"/>
    <col min="9" max="9" width="12.42578125" customWidth="1"/>
    <col min="10" max="10" width="16.42578125" customWidth="1"/>
    <col min="11" max="11" width="12.42578125" customWidth="1"/>
    <col min="12" max="12" width="16.42578125" customWidth="1"/>
    <col min="13" max="13" width="0" hidden="1" customWidth="1"/>
    <col min="14" max="14" width="12.42578125" customWidth="1"/>
    <col min="15" max="116" width="9.140625" customWidth="1"/>
    <col min="117" max="118" width="0" hidden="1" customWidth="1"/>
  </cols>
  <sheetData>
    <row r="1" spans="1:128" ht="26.1" customHeight="1" x14ac:dyDescent="0.2">
      <c r="A1" s="32" t="s">
        <v>109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133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33" t="s">
        <v>43</v>
      </c>
      <c r="B3" s="35" t="s">
        <v>164</v>
      </c>
      <c r="C3" s="35" t="s">
        <v>92</v>
      </c>
      <c r="D3" s="35" t="s">
        <v>169</v>
      </c>
      <c r="E3" s="40" t="s">
        <v>70</v>
      </c>
      <c r="F3" s="41"/>
      <c r="G3" s="40" t="s">
        <v>53</v>
      </c>
      <c r="H3" s="41"/>
      <c r="I3" s="40" t="s">
        <v>120</v>
      </c>
      <c r="J3" s="41"/>
      <c r="K3" s="40" t="s">
        <v>128</v>
      </c>
      <c r="L3" s="40"/>
      <c r="M3" s="43" t="s">
        <v>65</v>
      </c>
      <c r="N3" s="42" t="s">
        <v>80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20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34"/>
      <c r="B4" s="36"/>
      <c r="C4" s="36"/>
      <c r="D4" s="37"/>
      <c r="E4" s="3" t="s">
        <v>26</v>
      </c>
      <c r="F4" s="4" t="s">
        <v>20</v>
      </c>
      <c r="G4" s="4" t="s">
        <v>26</v>
      </c>
      <c r="H4" s="4" t="s">
        <v>20</v>
      </c>
      <c r="I4" s="4" t="s">
        <v>26</v>
      </c>
      <c r="J4" s="4" t="s">
        <v>20</v>
      </c>
      <c r="K4" s="4" t="s">
        <v>26</v>
      </c>
      <c r="L4" s="5" t="s">
        <v>20</v>
      </c>
      <c r="M4" s="36"/>
      <c r="N4" s="39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89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6" t="s">
        <v>135</v>
      </c>
      <c r="B5" s="7" t="s">
        <v>3</v>
      </c>
      <c r="C5" s="27">
        <v>0</v>
      </c>
      <c r="D5" s="7" t="s">
        <v>3</v>
      </c>
      <c r="E5" s="8"/>
      <c r="F5" s="23"/>
      <c r="G5" s="8"/>
      <c r="H5" s="23"/>
      <c r="I5" s="8"/>
      <c r="J5" s="23"/>
      <c r="K5" s="8"/>
      <c r="L5" s="23"/>
      <c r="M5" s="8"/>
      <c r="N5" s="16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3</v>
      </c>
      <c r="DN5" s="1" t="s">
        <v>3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9" t="s">
        <v>115</v>
      </c>
      <c r="B6" s="10" t="s">
        <v>3</v>
      </c>
      <c r="C6" s="26">
        <v>0</v>
      </c>
      <c r="D6" s="10" t="s">
        <v>3</v>
      </c>
      <c r="E6" s="11"/>
      <c r="F6" s="24"/>
      <c r="G6" s="11"/>
      <c r="H6" s="24"/>
      <c r="I6" s="11"/>
      <c r="J6" s="24"/>
      <c r="K6" s="11"/>
      <c r="L6" s="24"/>
      <c r="M6" s="11"/>
      <c r="N6" s="20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3</v>
      </c>
      <c r="DN6" s="1" t="s">
        <v>3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9" t="s">
        <v>78</v>
      </c>
      <c r="B7" s="10" t="s">
        <v>3</v>
      </c>
      <c r="C7" s="22">
        <v>11266</v>
      </c>
      <c r="D7" s="10" t="s">
        <v>148</v>
      </c>
      <c r="E7" s="11"/>
      <c r="F7" s="24"/>
      <c r="G7" s="11"/>
      <c r="H7" s="24"/>
      <c r="I7" s="11"/>
      <c r="J7" s="24"/>
      <c r="K7" s="11"/>
      <c r="L7" s="24"/>
      <c r="M7" s="11"/>
      <c r="N7" s="20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73</v>
      </c>
      <c r="DN7" s="1" t="s">
        <v>3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9" t="s">
        <v>84</v>
      </c>
      <c r="B8" s="10" t="s">
        <v>90</v>
      </c>
      <c r="C8" s="22">
        <v>64</v>
      </c>
      <c r="D8" s="10" t="s">
        <v>59</v>
      </c>
      <c r="E8" s="11"/>
      <c r="F8" s="24"/>
      <c r="G8" s="11"/>
      <c r="H8" s="24"/>
      <c r="I8" s="11"/>
      <c r="J8" s="24"/>
      <c r="K8" s="11"/>
      <c r="L8" s="24"/>
      <c r="M8" s="11"/>
      <c r="N8" s="20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31</v>
      </c>
      <c r="DN8" s="1" t="s">
        <v>3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9" t="s">
        <v>54</v>
      </c>
      <c r="B9" s="10" t="s">
        <v>156</v>
      </c>
      <c r="C9" s="22">
        <v>32</v>
      </c>
      <c r="D9" s="10" t="s">
        <v>62</v>
      </c>
      <c r="E9" s="11"/>
      <c r="F9" s="24"/>
      <c r="G9" s="11"/>
      <c r="H9" s="24"/>
      <c r="I9" s="11"/>
      <c r="J9" s="24"/>
      <c r="K9" s="11"/>
      <c r="L9" s="24"/>
      <c r="M9" s="11"/>
      <c r="N9" s="20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112</v>
      </c>
      <c r="DN9" s="1" t="s">
        <v>3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9" t="s">
        <v>107</v>
      </c>
      <c r="B10" s="10" t="s">
        <v>3</v>
      </c>
      <c r="C10" s="21">
        <v>9008.5</v>
      </c>
      <c r="D10" s="10" t="s">
        <v>149</v>
      </c>
      <c r="E10" s="11"/>
      <c r="F10" s="24"/>
      <c r="G10" s="11"/>
      <c r="H10" s="24"/>
      <c r="I10" s="11"/>
      <c r="J10" s="24"/>
      <c r="K10" s="11"/>
      <c r="L10" s="24"/>
      <c r="M10" s="11"/>
      <c r="N10" s="20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58</v>
      </c>
      <c r="DN10" s="1" t="s">
        <v>3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9" t="s">
        <v>139</v>
      </c>
      <c r="B11" s="10" t="s">
        <v>3</v>
      </c>
      <c r="C11" s="22">
        <v>1000</v>
      </c>
      <c r="D11" s="10" t="s">
        <v>149</v>
      </c>
      <c r="E11" s="11"/>
      <c r="F11" s="24"/>
      <c r="G11" s="11"/>
      <c r="H11" s="24"/>
      <c r="I11" s="11"/>
      <c r="J11" s="24"/>
      <c r="K11" s="11"/>
      <c r="L11" s="24"/>
      <c r="M11" s="11"/>
      <c r="N11" s="20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168</v>
      </c>
      <c r="DN11" s="1" t="s">
        <v>3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9" t="s">
        <v>3</v>
      </c>
      <c r="B12" s="10" t="s">
        <v>3</v>
      </c>
      <c r="C12" s="26">
        <v>0</v>
      </c>
      <c r="D12" s="10" t="s">
        <v>3</v>
      </c>
      <c r="E12" s="11"/>
      <c r="F12" s="24"/>
      <c r="G12" s="11"/>
      <c r="H12" s="24"/>
      <c r="I12" s="11"/>
      <c r="J12" s="24"/>
      <c r="K12" s="11"/>
      <c r="L12" s="24"/>
      <c r="M12" s="11"/>
      <c r="N12" s="20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3</v>
      </c>
      <c r="DN12" s="1" t="s">
        <v>3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9" t="s">
        <v>108</v>
      </c>
      <c r="B13" s="10" t="s">
        <v>3</v>
      </c>
      <c r="C13" s="26">
        <v>0</v>
      </c>
      <c r="D13" s="10" t="s">
        <v>3</v>
      </c>
      <c r="E13" s="11"/>
      <c r="F13" s="24"/>
      <c r="G13" s="11"/>
      <c r="H13" s="24"/>
      <c r="I13" s="11"/>
      <c r="J13" s="24"/>
      <c r="K13" s="11"/>
      <c r="L13" s="24"/>
      <c r="M13" s="11"/>
      <c r="N13" s="20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3</v>
      </c>
      <c r="DN13" s="1" t="s">
        <v>3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9" t="s">
        <v>153</v>
      </c>
      <c r="B14" s="10" t="s">
        <v>3</v>
      </c>
      <c r="C14" s="26">
        <v>0</v>
      </c>
      <c r="D14" s="10" t="s">
        <v>3</v>
      </c>
      <c r="E14" s="11"/>
      <c r="F14" s="24"/>
      <c r="G14" s="11"/>
      <c r="H14" s="24"/>
      <c r="I14" s="11"/>
      <c r="J14" s="24"/>
      <c r="K14" s="11"/>
      <c r="L14" s="24"/>
      <c r="M14" s="11"/>
      <c r="N14" s="20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3</v>
      </c>
      <c r="DN14" s="1" t="s">
        <v>3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9" t="s">
        <v>144</v>
      </c>
      <c r="B15" s="10" t="s">
        <v>3</v>
      </c>
      <c r="C15" s="26">
        <v>0</v>
      </c>
      <c r="D15" s="10" t="s">
        <v>3</v>
      </c>
      <c r="E15" s="11"/>
      <c r="F15" s="24"/>
      <c r="G15" s="11"/>
      <c r="H15" s="24"/>
      <c r="I15" s="11"/>
      <c r="J15" s="24"/>
      <c r="K15" s="11"/>
      <c r="L15" s="24"/>
      <c r="M15" s="11"/>
      <c r="N15" s="20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3</v>
      </c>
      <c r="DN15" s="1" t="s">
        <v>3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9" t="s">
        <v>122</v>
      </c>
      <c r="B16" s="10" t="s">
        <v>57</v>
      </c>
      <c r="C16" s="22">
        <v>20278</v>
      </c>
      <c r="D16" s="10" t="s">
        <v>88</v>
      </c>
      <c r="E16" s="11"/>
      <c r="F16" s="24"/>
      <c r="G16" s="11"/>
      <c r="H16" s="24"/>
      <c r="I16" s="11"/>
      <c r="J16" s="24"/>
      <c r="K16" s="11"/>
      <c r="L16" s="24"/>
      <c r="M16" s="11"/>
      <c r="N16" s="20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125</v>
      </c>
      <c r="DN16" s="1" t="s">
        <v>3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9" t="s">
        <v>71</v>
      </c>
      <c r="B17" s="10" t="s">
        <v>3</v>
      </c>
      <c r="C17" s="26">
        <v>0</v>
      </c>
      <c r="D17" s="10" t="s">
        <v>3</v>
      </c>
      <c r="E17" s="11"/>
      <c r="F17" s="24"/>
      <c r="G17" s="11"/>
      <c r="H17" s="24"/>
      <c r="I17" s="11"/>
      <c r="J17" s="24"/>
      <c r="K17" s="11"/>
      <c r="L17" s="24"/>
      <c r="M17" s="11"/>
      <c r="N17" s="20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3</v>
      </c>
      <c r="DN17" s="1" t="s">
        <v>3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9" t="s">
        <v>72</v>
      </c>
      <c r="B18" s="10" t="s">
        <v>57</v>
      </c>
      <c r="C18" s="22">
        <v>20278</v>
      </c>
      <c r="D18" s="10" t="s">
        <v>88</v>
      </c>
      <c r="E18" s="11"/>
      <c r="F18" s="24"/>
      <c r="G18" s="11"/>
      <c r="H18" s="24"/>
      <c r="I18" s="11"/>
      <c r="J18" s="24"/>
      <c r="K18" s="11"/>
      <c r="L18" s="24"/>
      <c r="M18" s="11"/>
      <c r="N18" s="20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7</v>
      </c>
      <c r="DN18" s="1" t="s">
        <v>3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9" t="s">
        <v>157</v>
      </c>
      <c r="B19" s="10" t="s">
        <v>3</v>
      </c>
      <c r="C19" s="26">
        <v>0</v>
      </c>
      <c r="D19" s="10" t="s">
        <v>3</v>
      </c>
      <c r="E19" s="11"/>
      <c r="F19" s="24"/>
      <c r="G19" s="11"/>
      <c r="H19" s="24"/>
      <c r="I19" s="11"/>
      <c r="J19" s="24"/>
      <c r="K19" s="11"/>
      <c r="L19" s="24"/>
      <c r="M19" s="11"/>
      <c r="N19" s="20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3</v>
      </c>
      <c r="DN19" s="1" t="s">
        <v>3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12" t="s">
        <v>131</v>
      </c>
      <c r="B20" s="13" t="s">
        <v>5</v>
      </c>
      <c r="C20" s="28">
        <v>1</v>
      </c>
      <c r="D20" s="13" t="s">
        <v>82</v>
      </c>
      <c r="E20" s="14"/>
      <c r="F20" s="25"/>
      <c r="G20" s="14"/>
      <c r="H20" s="25"/>
      <c r="I20" s="14"/>
      <c r="J20" s="25"/>
      <c r="K20" s="14"/>
      <c r="L20" s="25"/>
      <c r="M20" s="14"/>
      <c r="N20" s="18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56</v>
      </c>
      <c r="DN20" s="1" t="s">
        <v>3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1"/>
      <c r="B21" s="2"/>
      <c r="C21" s="1"/>
      <c r="D21" s="2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</row>
  </sheetData>
  <mergeCells count="11">
    <mergeCell ref="E3:F3"/>
    <mergeCell ref="G3:H3"/>
    <mergeCell ref="I3:J3"/>
    <mergeCell ref="K3:L3"/>
    <mergeCell ref="A1:N1"/>
    <mergeCell ref="A3:A4"/>
    <mergeCell ref="B3:B4"/>
    <mergeCell ref="C3:C4"/>
    <mergeCell ref="D3:D4"/>
    <mergeCell ref="M3:M4"/>
    <mergeCell ref="N3:N4"/>
  </mergeCells>
  <phoneticPr fontId="4" type="noConversion"/>
  <pageMargins left="1.0078740157480317" right="0" top="0.85433070866141736" bottom="0.69685039370078738" header="0.59055118110236215" footer="0.46456692913385828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총공사비집계표</vt:lpstr>
      <vt:lpstr>원가계산서</vt:lpstr>
      <vt:lpstr>내역서</vt:lpstr>
      <vt:lpstr>내역서!Print_Area</vt:lpstr>
      <vt:lpstr>원가계산서!Print_Area</vt:lpstr>
      <vt:lpstr>총공사비집계표!Print_Area</vt:lpstr>
      <vt:lpstr>내역서!Print_Titles</vt:lpstr>
      <vt:lpstr>원가계산서!Print_Titles</vt:lpstr>
      <vt:lpstr>총공사비집계표!Print_Titles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ULJU</dc:creator>
  <cp:lastModifiedBy>UIju</cp:lastModifiedBy>
  <dcterms:created xsi:type="dcterms:W3CDTF">2026-10-30T02:32:01Z</dcterms:created>
  <dcterms:modified xsi:type="dcterms:W3CDTF">2026-10-30T04:12:22Z</dcterms:modified>
</cp:coreProperties>
</file>