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보성\2026년\1. 공사\1. 대규모\5. 성산 차집관로 정비사업\8-1. 착공\1공구\4. 용역\3. CCTV\내역서\"/>
    </mc:Choice>
  </mc:AlternateContent>
  <xr:revisionPtr revIDLastSave="0" documentId="13_ncr:1_{6E74B758-25BC-4469-86FA-58C2083535BB}" xr6:coauthVersionLast="47" xr6:coauthVersionMax="47" xr10:uidLastSave="{00000000-0000-0000-0000-000000000000}"/>
  <bookViews>
    <workbookView xWindow="28680" yWindow="-120" windowWidth="29040" windowHeight="15720" tabRatio="883" xr2:uid="{00000000-000D-0000-FFFF-FFFF00000000}"/>
  </bookViews>
  <sheets>
    <sheet name="내역서갑지" sheetId="20" r:id="rId1"/>
    <sheet name="공사비내역서" sheetId="24" r:id="rId2"/>
    <sheet name="예산내역서" sheetId="22" r:id="rId3"/>
  </sheets>
  <definedNames>
    <definedName name="_xlnm._FilterDatabase" localSheetId="1" hidden="1">공사비내역서!$A$1:$A$304</definedName>
    <definedName name="_xlnm._FilterDatabase" localSheetId="2" hidden="1">예산내역서!$A$1:$A$64</definedName>
    <definedName name="_xlnm.Print_Area" localSheetId="2">예산내역서!$A$1:$M$57</definedName>
    <definedName name="_xlnm.Print_Titles" localSheetId="1">공사비내역서!$1:$3</definedName>
    <definedName name="_xlnm.Print_Titles" localSheetId="2">예산내역서!$1:$3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0" i="22" l="1"/>
  <c r="J40" i="22"/>
  <c r="H40" i="22"/>
  <c r="F40" i="22"/>
  <c r="E40" i="22"/>
  <c r="L39" i="22"/>
  <c r="J39" i="22"/>
  <c r="H39" i="22"/>
  <c r="F39" i="22"/>
  <c r="E39" i="22"/>
  <c r="L38" i="22"/>
  <c r="J38" i="22"/>
  <c r="H38" i="22"/>
  <c r="F38" i="22"/>
  <c r="E38" i="22"/>
  <c r="L37" i="22"/>
  <c r="J37" i="22"/>
  <c r="H37" i="22"/>
  <c r="F37" i="22"/>
  <c r="E37" i="22"/>
  <c r="L36" i="22"/>
  <c r="J36" i="22"/>
  <c r="H36" i="22"/>
  <c r="F36" i="22"/>
  <c r="E36" i="22"/>
  <c r="L35" i="22"/>
  <c r="J35" i="22"/>
  <c r="H35" i="22"/>
  <c r="F35" i="22"/>
  <c r="E35" i="22"/>
  <c r="L34" i="22"/>
  <c r="J34" i="22"/>
  <c r="H34" i="22"/>
  <c r="F34" i="22"/>
  <c r="E34" i="22"/>
  <c r="L33" i="22"/>
  <c r="F33" i="22" s="1"/>
  <c r="J33" i="22"/>
  <c r="H33" i="22"/>
  <c r="E33" i="22"/>
  <c r="L32" i="22"/>
  <c r="J32" i="22"/>
  <c r="F32" i="22" s="1"/>
  <c r="H32" i="22"/>
  <c r="E32" i="22"/>
  <c r="L31" i="22"/>
  <c r="J31" i="22"/>
  <c r="H31" i="22"/>
  <c r="F31" i="22" s="1"/>
  <c r="E31" i="22"/>
  <c r="L30" i="22"/>
  <c r="J30" i="22"/>
  <c r="H30" i="22"/>
  <c r="F30" i="22" s="1"/>
  <c r="E30" i="22"/>
  <c r="L29" i="22"/>
  <c r="J29" i="22"/>
  <c r="H29" i="22"/>
  <c r="F29" i="22" s="1"/>
  <c r="E29" i="22"/>
  <c r="L28" i="22"/>
  <c r="J28" i="22"/>
  <c r="H28" i="22"/>
  <c r="F28" i="22" s="1"/>
  <c r="E28" i="22"/>
  <c r="L27" i="22"/>
  <c r="J27" i="22"/>
  <c r="H27" i="22"/>
  <c r="F27" i="22" s="1"/>
  <c r="E27" i="22"/>
  <c r="L26" i="22"/>
  <c r="J26" i="22"/>
  <c r="H26" i="22"/>
  <c r="F26" i="22" s="1"/>
  <c r="E26" i="22"/>
  <c r="J22" i="22"/>
  <c r="H22" i="22"/>
  <c r="F22" i="22"/>
  <c r="E22" i="22"/>
  <c r="J21" i="22"/>
  <c r="H21" i="22"/>
  <c r="F21" i="22"/>
  <c r="E21" i="22"/>
  <c r="J20" i="22"/>
  <c r="H20" i="22"/>
  <c r="F20" i="22"/>
  <c r="E20" i="22"/>
  <c r="J19" i="22"/>
  <c r="H19" i="22"/>
  <c r="F19" i="22"/>
  <c r="E19" i="22"/>
  <c r="J18" i="22"/>
  <c r="H18" i="22"/>
  <c r="F18" i="22"/>
  <c r="E18" i="22"/>
  <c r="J17" i="22"/>
  <c r="H17" i="22"/>
  <c r="F17" i="22" s="1"/>
  <c r="E17" i="22"/>
  <c r="J16" i="22"/>
  <c r="H16" i="22"/>
  <c r="E16" i="22"/>
  <c r="J15" i="22"/>
  <c r="H15" i="22"/>
  <c r="E15" i="22"/>
  <c r="J14" i="22"/>
  <c r="H14" i="22"/>
  <c r="F14" i="22" s="1"/>
  <c r="E14" i="22"/>
  <c r="J13" i="22"/>
  <c r="H13" i="22"/>
  <c r="F13" i="22"/>
  <c r="E13" i="22"/>
  <c r="J12" i="22"/>
  <c r="H12" i="22"/>
  <c r="F12" i="22" s="1"/>
  <c r="E12" i="22"/>
  <c r="J11" i="22"/>
  <c r="H11" i="22"/>
  <c r="F11" i="22" s="1"/>
  <c r="E11" i="22"/>
  <c r="J10" i="22"/>
  <c r="H10" i="22"/>
  <c r="F10" i="22" s="1"/>
  <c r="E10" i="22"/>
  <c r="J9" i="22"/>
  <c r="H9" i="22"/>
  <c r="F9" i="22" s="1"/>
  <c r="E9" i="22"/>
  <c r="J8" i="22"/>
  <c r="H8" i="22"/>
  <c r="F8" i="22" s="1"/>
  <c r="E8" i="22"/>
  <c r="L22" i="22"/>
  <c r="L21" i="22"/>
  <c r="L20" i="22"/>
  <c r="L19" i="22"/>
  <c r="L18" i="22"/>
  <c r="L17" i="22"/>
  <c r="L14" i="22"/>
  <c r="L13" i="22" s="1"/>
  <c r="L12" i="22"/>
  <c r="L11" i="22"/>
  <c r="L10" i="22" s="1"/>
  <c r="L9" i="22"/>
  <c r="L8" i="22"/>
  <c r="C39" i="22" l="1"/>
  <c r="C40" i="22"/>
  <c r="C22" i="22"/>
  <c r="C21" i="22"/>
  <c r="C20" i="22"/>
  <c r="C18" i="22"/>
  <c r="Q22" i="22"/>
  <c r="Q21" i="22"/>
  <c r="Q20" i="22"/>
  <c r="C38" i="22" s="1"/>
  <c r="Q19" i="22"/>
  <c r="C19" i="22" s="1"/>
  <c r="Q18" i="22"/>
  <c r="C36" i="22" s="1"/>
  <c r="Q17" i="22"/>
  <c r="C17" i="22" s="1"/>
  <c r="Q16" i="22"/>
  <c r="C16" i="22" s="1"/>
  <c r="Q15" i="22"/>
  <c r="L16" i="22" l="1"/>
  <c r="F16" i="22" s="1"/>
  <c r="C34" i="22"/>
  <c r="C35" i="22"/>
  <c r="C37" i="22"/>
  <c r="E25" i="22"/>
  <c r="E24" i="22"/>
  <c r="L23" i="22"/>
  <c r="J23" i="22"/>
  <c r="H23" i="22"/>
  <c r="E23" i="22"/>
  <c r="E7" i="22"/>
  <c r="E6" i="22"/>
  <c r="L5" i="22"/>
  <c r="J5" i="22"/>
  <c r="H5" i="22"/>
  <c r="E5" i="22"/>
  <c r="E4" i="22"/>
  <c r="Q14" i="22"/>
  <c r="C32" i="22" s="1"/>
  <c r="Q13" i="22"/>
  <c r="Q12" i="22"/>
  <c r="C30" i="22" s="1"/>
  <c r="Q11" i="22"/>
  <c r="C29" i="22" s="1"/>
  <c r="Q10" i="22"/>
  <c r="Q8" i="22"/>
  <c r="C26" i="22" s="1"/>
  <c r="O9" i="22"/>
  <c r="P9" i="22"/>
  <c r="L15" i="22" l="1"/>
  <c r="F15" i="22" s="1"/>
  <c r="C14" i="22"/>
  <c r="C12" i="22"/>
  <c r="C11" i="22"/>
  <c r="C8" i="22"/>
  <c r="F5" i="22"/>
  <c r="F23" i="22"/>
  <c r="Q9" i="22"/>
  <c r="C27" i="22" l="1"/>
  <c r="C9" i="22"/>
  <c r="L25" i="22" l="1"/>
  <c r="L24" i="22" s="1"/>
  <c r="H25" i="22"/>
  <c r="J7" i="22"/>
  <c r="J6" i="22" s="1"/>
  <c r="L7" i="22"/>
  <c r="L6" i="22" s="1"/>
  <c r="L4" i="22" s="1"/>
  <c r="K8" i="24"/>
  <c r="K7" i="24"/>
  <c r="H7" i="22" l="1"/>
  <c r="H24" i="22"/>
  <c r="J25" i="22"/>
  <c r="J24" i="22" s="1"/>
  <c r="J4" i="22" s="1"/>
  <c r="O6" i="24"/>
  <c r="F25" i="22" l="1"/>
  <c r="F24" i="22"/>
  <c r="H6" i="22"/>
  <c r="F7" i="22"/>
  <c r="M6" i="24"/>
  <c r="N7" i="24" s="1"/>
  <c r="O7" i="24" s="1"/>
  <c r="N8" i="24" s="1"/>
  <c r="O8" i="24" s="1"/>
  <c r="O10" i="24"/>
  <c r="M10" i="24"/>
  <c r="K10" i="24"/>
  <c r="F6" i="22" l="1"/>
  <c r="H4" i="22"/>
  <c r="F4" i="22" s="1"/>
  <c r="O9" i="24"/>
  <c r="M9" i="24"/>
  <c r="K9" i="24"/>
  <c r="K6" i="24" l="1"/>
  <c r="O5" i="24"/>
  <c r="M7" i="24" l="1"/>
  <c r="M8" i="24" s="1"/>
  <c r="K5" i="24"/>
  <c r="I6" i="24" l="1"/>
  <c r="M5" i="24"/>
  <c r="I5" i="24" s="1"/>
  <c r="I8" i="24"/>
  <c r="I9" i="24" l="1"/>
  <c r="I10" i="24" s="1"/>
  <c r="D16" i="20" s="1"/>
  <c r="G16" i="20" s="1"/>
  <c r="I7" i="24"/>
</calcChain>
</file>

<file path=xl/sharedStrings.xml><?xml version="1.0" encoding="utf-8"?>
<sst xmlns="http://schemas.openxmlformats.org/spreadsheetml/2006/main" count="226" uniqueCount="92">
  <si>
    <t>공    종</t>
  </si>
  <si>
    <t>규  격</t>
  </si>
  <si>
    <t>수 량</t>
  </si>
  <si>
    <t>단위</t>
  </si>
  <si>
    <t>합    계</t>
  </si>
  <si>
    <t>재 료 비</t>
  </si>
  <si>
    <t>노 무 비</t>
  </si>
  <si>
    <t>경    비</t>
  </si>
  <si>
    <t>비  고</t>
  </si>
  <si>
    <t>단  가</t>
  </si>
  <si>
    <t>금  액</t>
  </si>
  <si>
    <t/>
  </si>
  <si>
    <t>예  산  내  역  서</t>
  </si>
  <si>
    <t>*. 순 공 사 비</t>
  </si>
  <si>
    <t xml:space="preserve"> </t>
  </si>
  <si>
    <t>공  사  비  내  역  서</t>
    <phoneticPr fontId="2" type="noConversion"/>
  </si>
  <si>
    <t>M</t>
  </si>
  <si>
    <t>제  1호표</t>
  </si>
  <si>
    <t>제  2호표</t>
  </si>
  <si>
    <t>순공사비</t>
    <phoneticPr fontId="2" type="noConversion"/>
  </si>
  <si>
    <t>기술료</t>
    <phoneticPr fontId="2" type="noConversion"/>
  </si>
  <si>
    <t>제경비</t>
    <phoneticPr fontId="2" type="noConversion"/>
  </si>
  <si>
    <t>식</t>
    <phoneticPr fontId="2" type="noConversion"/>
  </si>
  <si>
    <t>노무비의</t>
  </si>
  <si>
    <t>%</t>
  </si>
  <si>
    <t>노무비
+재경비의</t>
  </si>
  <si>
    <t>부가가치세</t>
    <phoneticPr fontId="2" type="noConversion"/>
  </si>
  <si>
    <t>합계</t>
    <phoneticPr fontId="2" type="noConversion"/>
  </si>
  <si>
    <t>관로내부조사</t>
    <phoneticPr fontId="2" type="noConversion"/>
  </si>
  <si>
    <t>신설관(520m기준)</t>
  </si>
  <si>
    <t>520m기준</t>
  </si>
  <si>
    <t>개소</t>
  </si>
  <si>
    <t>제  3호표</t>
  </si>
  <si>
    <t>제  4호표</t>
  </si>
  <si>
    <t>제  5호표</t>
  </si>
  <si>
    <t>1호맨홀</t>
  </si>
  <si>
    <t>담당자</t>
    <phoneticPr fontId="2" type="noConversion"/>
  </si>
  <si>
    <t>과 장</t>
    <phoneticPr fontId="2" type="noConversion"/>
  </si>
  <si>
    <t>부 장</t>
    <phoneticPr fontId="2" type="noConversion"/>
  </si>
  <si>
    <t>·공사개요 :</t>
    <phoneticPr fontId="2" type="noConversion"/>
  </si>
  <si>
    <t>도  급  금  액:</t>
    <phoneticPr fontId="2" type="noConversion"/>
  </si>
  <si>
    <t>D300㎜ 이하</t>
  </si>
  <si>
    <t>D600㎜ 이하</t>
  </si>
  <si>
    <t>실수량</t>
    <phoneticPr fontId="2" type="noConversion"/>
  </si>
  <si>
    <t>·공사위치 :</t>
    <phoneticPr fontId="2" type="noConversion"/>
  </si>
  <si>
    <t>D300</t>
  </si>
  <si>
    <t>회</t>
  </si>
  <si>
    <t>제  6호표</t>
  </si>
  <si>
    <t>제  7호표</t>
  </si>
  <si>
    <t>신설관</t>
  </si>
  <si>
    <t>D80</t>
  </si>
  <si>
    <t>D100</t>
  </si>
  <si>
    <t>D150</t>
  </si>
  <si>
    <t>제  8호표</t>
  </si>
  <si>
    <t>D200</t>
  </si>
  <si>
    <t>제  9호표</t>
  </si>
  <si>
    <t>D250</t>
  </si>
  <si>
    <t>제 10호표</t>
  </si>
  <si>
    <t>제 11호표</t>
  </si>
  <si>
    <t>D400</t>
  </si>
  <si>
    <t>제 12호표</t>
  </si>
  <si>
    <t xml:space="preserve"> 제주특별자치도 서귀포시 성산읍 일원</t>
    <phoneticPr fontId="2" type="noConversion"/>
  </si>
  <si>
    <t>차집관로</t>
    <phoneticPr fontId="2" type="noConversion"/>
  </si>
  <si>
    <t>배수설비</t>
    <phoneticPr fontId="2" type="noConversion"/>
  </si>
  <si>
    <t xml:space="preserve"> 1. 시공검사</t>
  </si>
  <si>
    <t xml:space="preserve">  1) 하수관로 내부조사</t>
  </si>
  <si>
    <t xml:space="preserve">   하수관내 CCTV조사</t>
  </si>
  <si>
    <t xml:space="preserve">   CCTV조사 보고서 작성</t>
  </si>
  <si>
    <t xml:space="preserve">  2) 하수관 공기압시험</t>
  </si>
  <si>
    <t xml:space="preserve">   하수관 공기압시험</t>
  </si>
  <si>
    <t xml:space="preserve">  3) 맨홀 진공시험</t>
  </si>
  <si>
    <t xml:space="preserve">   맨홀 진공시험</t>
  </si>
  <si>
    <t xml:space="preserve">  4) 수압시험</t>
  </si>
  <si>
    <t xml:space="preserve">   압송관 수압시험</t>
  </si>
  <si>
    <t xml:space="preserve"> 2. 준공검사</t>
  </si>
  <si>
    <t xml:space="preserve"> 1. 시공검사</t>
    <phoneticPr fontId="2" type="noConversion"/>
  </si>
  <si>
    <t xml:space="preserve"> 2. 준공검사</t>
    <phoneticPr fontId="2" type="noConversion"/>
  </si>
  <si>
    <t>성산하수처리구역 차집관로 정비공사(1공구) CCTV조사 및 수밀시험 용역</t>
    <phoneticPr fontId="2" type="noConversion"/>
  </si>
  <si>
    <t>성산하수처리구역 차집관로 정비공사(1공구)
CCTV조사 및 수밀시험 용역 설계내역서</t>
    <phoneticPr fontId="2" type="noConversion"/>
  </si>
  <si>
    <t>2026 년    월    일</t>
    <phoneticPr fontId="2" type="noConversion"/>
  </si>
  <si>
    <t>2026년도</t>
    <phoneticPr fontId="2" type="noConversion"/>
  </si>
  <si>
    <t xml:space="preserve"> 관로내부조사 L=3,655m</t>
    <phoneticPr fontId="2" type="noConversion"/>
  </si>
  <si>
    <t xml:space="preserve"> 하수관 공기압시험(D300이하) 88개소</t>
    <phoneticPr fontId="2" type="noConversion"/>
  </si>
  <si>
    <t xml:space="preserve"> 하수관 공기압시험(D600이하) 10개소</t>
    <phoneticPr fontId="2" type="noConversion"/>
  </si>
  <si>
    <t xml:space="preserve"> 맨홀진공시험(1호맨홀) 99개소</t>
    <phoneticPr fontId="2" type="noConversion"/>
  </si>
  <si>
    <t xml:space="preserve"> 압송관 수압시험(D80~400) 23회</t>
    <phoneticPr fontId="2" type="noConversion"/>
  </si>
  <si>
    <t xml:space="preserve"> 관로내부조사 L=183m</t>
    <phoneticPr fontId="2" type="noConversion"/>
  </si>
  <si>
    <t xml:space="preserve"> 하수관 공기압시험(D300이하) 4개소</t>
    <phoneticPr fontId="2" type="noConversion"/>
  </si>
  <si>
    <t xml:space="preserve"> 하수관 공기압시험(D600이하) 1개소</t>
    <phoneticPr fontId="2" type="noConversion"/>
  </si>
  <si>
    <t xml:space="preserve"> 맨홀진공시험(1호맨홀) 5개소</t>
    <phoneticPr fontId="2" type="noConversion"/>
  </si>
  <si>
    <t xml:space="preserve"> 압송관 수압시험(D80~400) -회</t>
    <phoneticPr fontId="2" type="noConversion"/>
  </si>
  <si>
    <t>본부장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</si>
</sst>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0_ "/>
    <numFmt numFmtId="178" formatCode="#,##0;[Red]&quot;-&quot;#,##0"/>
    <numFmt numFmtId="179" formatCode="\&lt;#,##0\&gt;"/>
    <numFmt numFmtId="180" formatCode="#,##0.00;[Red]&quot;-&quot;#,##0.00"/>
    <numFmt numFmtId="181" formatCode="&quot;₩&quot;#,##0;[Red]&quot;₩&quot;\-#,##0"/>
    <numFmt numFmtId="182" formatCode="&quot;₩&quot;#,##0.00;[Red]&quot;₩&quot;\-#,##0.00"/>
    <numFmt numFmtId="183" formatCode="&quot;금 &quot;#,#00"/>
    <numFmt numFmtId="184" formatCode="0\)"/>
    <numFmt numFmtId="185" formatCode="0&quot;.&quot;"/>
  </numFmts>
  <fonts count="4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2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3"/>
      <color indexed="1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85">
    <xf numFmtId="0" fontId="0" fillId="0" borderId="0">
      <alignment vertical="center"/>
    </xf>
    <xf numFmtId="0" fontId="4" fillId="0" borderId="0"/>
    <xf numFmtId="0" fontId="4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7" fillId="0" borderId="0" applyFont="0" applyFill="0" applyBorder="0" applyAlignment="0" applyProtection="0"/>
    <xf numFmtId="180" fontId="17" fillId="0" borderId="0" applyFont="0" applyFill="0" applyBorder="0" applyAlignment="0" applyProtection="0"/>
    <xf numFmtId="179" fontId="3" fillId="0" borderId="1">
      <alignment horizontal="center"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2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/>
    <xf numFmtId="0" fontId="18" fillId="0" borderId="0"/>
    <xf numFmtId="0" fontId="19" fillId="0" borderId="0"/>
    <xf numFmtId="41" fontId="20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0" borderId="1" applyFill="0" applyBorder="0" applyAlignment="0"/>
    <xf numFmtId="0" fontId="1" fillId="0" borderId="0" applyFont="0" applyFill="0" applyBorder="0" applyAlignment="0" applyProtection="0"/>
    <xf numFmtId="0" fontId="1" fillId="0" borderId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0" fontId="21" fillId="0" borderId="0" applyNumberFormat="0" applyFont="0" applyFill="0" applyBorder="0" applyAlignment="0" applyProtection="0"/>
    <xf numFmtId="38" fontId="22" fillId="2" borderId="0" applyNumberFormat="0" applyBorder="0" applyAlignment="0" applyProtection="0"/>
    <xf numFmtId="0" fontId="23" fillId="0" borderId="0">
      <alignment horizontal="left"/>
    </xf>
    <xf numFmtId="0" fontId="24" fillId="0" borderId="2" applyNumberFormat="0" applyAlignment="0" applyProtection="0">
      <alignment horizontal="left" vertical="center"/>
    </xf>
    <xf numFmtId="0" fontId="24" fillId="0" borderId="3">
      <alignment horizontal="left" vertical="center"/>
    </xf>
    <xf numFmtId="0" fontId="25" fillId="0" borderId="0" applyNumberFormat="0" applyFill="0" applyBorder="0" applyAlignment="0" applyProtection="0"/>
    <xf numFmtId="10" fontId="22" fillId="3" borderId="1" applyNumberFormat="0" applyBorder="0" applyAlignment="0" applyProtection="0"/>
    <xf numFmtId="0" fontId="26" fillId="0" borderId="4"/>
    <xf numFmtId="37" fontId="27" fillId="0" borderId="0"/>
    <xf numFmtId="0" fontId="4" fillId="0" borderId="0"/>
    <xf numFmtId="0" fontId="5" fillId="0" borderId="0"/>
    <xf numFmtId="10" fontId="5" fillId="0" borderId="0" applyFont="0" applyFill="0" applyBorder="0" applyAlignment="0" applyProtection="0"/>
    <xf numFmtId="0" fontId="26" fillId="0" borderId="0"/>
    <xf numFmtId="0" fontId="28" fillId="2" borderId="0">
      <alignment horizontal="centerContinuous"/>
    </xf>
    <xf numFmtId="0" fontId="29" fillId="0" borderId="0" applyFill="0" applyBorder="0" applyProtection="0">
      <alignment horizontal="centerContinuous" vertical="center"/>
    </xf>
    <xf numFmtId="0" fontId="30" fillId="4" borderId="0" applyFill="0" applyBorder="0" applyProtection="0">
      <alignment horizontal="center" vertical="center"/>
    </xf>
    <xf numFmtId="0" fontId="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8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9" fontId="9" fillId="4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0" fontId="4" fillId="0" borderId="0"/>
    <xf numFmtId="176" fontId="10" fillId="0" borderId="5">
      <alignment vertical="center"/>
    </xf>
    <xf numFmtId="3" fontId="11" fillId="0" borderId="1"/>
    <xf numFmtId="0" fontId="11" fillId="0" borderId="1"/>
    <xf numFmtId="3" fontId="11" fillId="0" borderId="6"/>
    <xf numFmtId="3" fontId="11" fillId="0" borderId="7"/>
    <xf numFmtId="0" fontId="12" fillId="0" borderId="1"/>
    <xf numFmtId="0" fontId="13" fillId="0" borderId="0">
      <alignment horizontal="center"/>
    </xf>
    <xf numFmtId="0" fontId="14" fillId="0" borderId="8">
      <alignment horizontal="center"/>
    </xf>
    <xf numFmtId="0" fontId="15" fillId="0" borderId="0">
      <alignment vertical="center"/>
    </xf>
    <xf numFmtId="0" fontId="5" fillId="0" borderId="0"/>
    <xf numFmtId="4" fontId="7" fillId="0" borderId="0">
      <protection locked="0"/>
    </xf>
    <xf numFmtId="3" fontId="16" fillId="0" borderId="0" applyFont="0" applyFill="0" applyBorder="0" applyAlignment="0" applyProtection="0"/>
    <xf numFmtId="0" fontId="4" fillId="0" borderId="0"/>
    <xf numFmtId="41" fontId="1" fillId="0" borderId="0" applyFont="0" applyFill="0" applyBorder="0" applyAlignment="0" applyProtection="0"/>
    <xf numFmtId="177" fontId="9" fillId="4" borderId="0" applyFill="0" applyBorder="0" applyProtection="0">
      <alignment horizontal="right"/>
    </xf>
    <xf numFmtId="43" fontId="1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5" fillId="0" borderId="0"/>
    <xf numFmtId="0" fontId="5" fillId="0" borderId="0"/>
    <xf numFmtId="0" fontId="4" fillId="0" borderId="5">
      <alignment vertical="center" wrapText="1"/>
    </xf>
    <xf numFmtId="0" fontId="7" fillId="0" borderId="9">
      <protection locked="0"/>
    </xf>
    <xf numFmtId="0" fontId="4" fillId="0" borderId="0">
      <protection locked="0"/>
    </xf>
    <xf numFmtId="0" fontId="4" fillId="0" borderId="0">
      <protection locked="0"/>
    </xf>
    <xf numFmtId="0" fontId="5" fillId="0" borderId="0"/>
    <xf numFmtId="41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31" fillId="0" borderId="13" xfId="0" applyFont="1" applyBorder="1" applyAlignment="1">
      <alignment vertical="center" textRotation="255"/>
    </xf>
    <xf numFmtId="0" fontId="32" fillId="0" borderId="13" xfId="0" applyFont="1" applyBorder="1" applyAlignment="1"/>
    <xf numFmtId="0" fontId="32" fillId="0" borderId="22" xfId="0" applyFont="1" applyBorder="1" applyAlignment="1"/>
    <xf numFmtId="0" fontId="32" fillId="0" borderId="0" xfId="0" applyFont="1" applyAlignment="1"/>
    <xf numFmtId="0" fontId="32" fillId="0" borderId="14" xfId="0" applyFont="1" applyBorder="1">
      <alignment vertical="center"/>
    </xf>
    <xf numFmtId="0" fontId="32" fillId="0" borderId="0" xfId="0" applyFont="1">
      <alignment vertical="center"/>
    </xf>
    <xf numFmtId="0" fontId="32" fillId="0" borderId="15" xfId="0" applyFont="1" applyBorder="1">
      <alignment vertical="center"/>
    </xf>
    <xf numFmtId="0" fontId="31" fillId="0" borderId="14" xfId="0" applyFont="1" applyBorder="1">
      <alignment vertical="center"/>
    </xf>
    <xf numFmtId="0" fontId="31" fillId="0" borderId="0" xfId="0" applyFont="1">
      <alignment vertical="center"/>
    </xf>
    <xf numFmtId="0" fontId="31" fillId="0" borderId="15" xfId="0" applyFont="1" applyBorder="1">
      <alignment vertical="center"/>
    </xf>
    <xf numFmtId="0" fontId="33" fillId="0" borderId="14" xfId="0" applyFont="1" applyBorder="1">
      <alignment vertical="center"/>
    </xf>
    <xf numFmtId="0" fontId="33" fillId="0" borderId="0" xfId="0" applyFont="1">
      <alignment vertical="center"/>
    </xf>
    <xf numFmtId="0" fontId="33" fillId="0" borderId="15" xfId="0" applyFont="1" applyBorder="1">
      <alignment vertical="center"/>
    </xf>
    <xf numFmtId="0" fontId="34" fillId="0" borderId="0" xfId="0" applyFont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35" fillId="0" borderId="15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>
      <alignment vertical="center"/>
    </xf>
    <xf numFmtId="0" fontId="37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 indent="1"/>
    </xf>
    <xf numFmtId="0" fontId="38" fillId="0" borderId="0" xfId="78" applyFont="1" applyAlignment="1">
      <alignment vertical="center"/>
    </xf>
    <xf numFmtId="0" fontId="38" fillId="0" borderId="0" xfId="78" applyFont="1"/>
    <xf numFmtId="0" fontId="40" fillId="0" borderId="0" xfId="78" applyFont="1" applyAlignment="1">
      <alignment vertical="center"/>
    </xf>
    <xf numFmtId="0" fontId="40" fillId="0" borderId="0" xfId="78" applyFont="1"/>
    <xf numFmtId="41" fontId="39" fillId="0" borderId="1" xfId="78" applyNumberFormat="1" applyFont="1" applyBorder="1" applyAlignment="1">
      <alignment horizontal="center" vertical="center"/>
    </xf>
    <xf numFmtId="41" fontId="38" fillId="0" borderId="1" xfId="0" applyNumberFormat="1" applyFont="1" applyBorder="1">
      <alignment vertical="center"/>
    </xf>
    <xf numFmtId="0" fontId="38" fillId="0" borderId="0" xfId="77" applyFont="1"/>
    <xf numFmtId="0" fontId="38" fillId="0" borderId="0" xfId="77" applyFont="1" applyAlignment="1">
      <alignment horizontal="center" vertical="center"/>
    </xf>
    <xf numFmtId="41" fontId="40" fillId="0" borderId="1" xfId="0" applyNumberFormat="1" applyFont="1" applyBorder="1">
      <alignment vertical="center"/>
    </xf>
    <xf numFmtId="41" fontId="40" fillId="0" borderId="1" xfId="0" applyNumberFormat="1" applyFont="1" applyBorder="1" applyAlignment="1">
      <alignment horizontal="center" vertical="center"/>
    </xf>
    <xf numFmtId="0" fontId="40" fillId="0" borderId="0" xfId="77" applyFont="1" applyAlignment="1">
      <alignment vertical="center"/>
    </xf>
    <xf numFmtId="0" fontId="40" fillId="0" borderId="0" xfId="77" applyFont="1"/>
    <xf numFmtId="0" fontId="40" fillId="0" borderId="0" xfId="77" applyFont="1" applyAlignment="1">
      <alignment horizontal="center" vertical="center"/>
    </xf>
    <xf numFmtId="41" fontId="39" fillId="0" borderId="1" xfId="0" applyNumberFormat="1" applyFont="1" applyBorder="1">
      <alignment vertical="center"/>
    </xf>
    <xf numFmtId="41" fontId="39" fillId="0" borderId="1" xfId="0" applyNumberFormat="1" applyFont="1" applyBorder="1" applyAlignment="1">
      <alignment horizontal="center" vertical="center"/>
    </xf>
    <xf numFmtId="41" fontId="41" fillId="0" borderId="1" xfId="0" applyNumberFormat="1" applyFont="1" applyBorder="1">
      <alignment vertical="center"/>
    </xf>
    <xf numFmtId="0" fontId="39" fillId="0" borderId="0" xfId="77" applyFont="1" applyAlignment="1">
      <alignment vertical="center"/>
    </xf>
    <xf numFmtId="0" fontId="39" fillId="0" borderId="0" xfId="77" applyFont="1"/>
    <xf numFmtId="0" fontId="40" fillId="0" borderId="1" xfId="0" applyFont="1" applyBorder="1" applyAlignment="1">
      <alignment horizontal="center" vertical="center"/>
    </xf>
    <xf numFmtId="0" fontId="40" fillId="0" borderId="11" xfId="0" applyFont="1" applyBorder="1" applyAlignment="1">
      <alignment horizontal="left" vertical="center"/>
    </xf>
    <xf numFmtId="184" fontId="40" fillId="0" borderId="3" xfId="0" applyNumberFormat="1" applyFont="1" applyBorder="1" applyAlignment="1">
      <alignment horizontal="center" vertical="center"/>
    </xf>
    <xf numFmtId="41" fontId="40" fillId="0" borderId="1" xfId="83" applyNumberFormat="1" applyFont="1" applyBorder="1" applyAlignment="1">
      <alignment horizontal="center" vertical="center"/>
    </xf>
    <xf numFmtId="0" fontId="40" fillId="0" borderId="10" xfId="0" applyFont="1" applyBorder="1" applyAlignment="1">
      <alignment horizontal="left" vertical="center" indent="1"/>
    </xf>
    <xf numFmtId="41" fontId="39" fillId="0" borderId="1" xfId="83" applyNumberFormat="1" applyFont="1" applyBorder="1" applyAlignment="1">
      <alignment vertical="center"/>
    </xf>
    <xf numFmtId="0" fontId="39" fillId="0" borderId="1" xfId="0" applyFont="1" applyBorder="1" applyAlignment="1">
      <alignment horizontal="center" vertical="center"/>
    </xf>
    <xf numFmtId="0" fontId="39" fillId="0" borderId="10" xfId="0" applyFont="1" applyBorder="1" applyAlignment="1">
      <alignment horizontal="left" vertical="center"/>
    </xf>
    <xf numFmtId="0" fontId="42" fillId="0" borderId="0" xfId="78" applyFont="1" applyAlignment="1">
      <alignment vertical="center"/>
    </xf>
    <xf numFmtId="0" fontId="42" fillId="0" borderId="0" xfId="78" applyFont="1"/>
    <xf numFmtId="41" fontId="43" fillId="0" borderId="1" xfId="78" applyNumberFormat="1" applyFont="1" applyBorder="1" applyAlignment="1">
      <alignment horizontal="center" vertical="center"/>
    </xf>
    <xf numFmtId="185" fontId="39" fillId="0" borderId="3" xfId="83" applyNumberFormat="1" applyFont="1" applyBorder="1" applyAlignment="1">
      <alignment horizontal="distributed" vertical="center"/>
    </xf>
    <xf numFmtId="49" fontId="39" fillId="0" borderId="3" xfId="83" applyNumberFormat="1" applyFont="1" applyBorder="1" applyAlignment="1">
      <alignment horizontal="distributed" vertical="center"/>
    </xf>
    <xf numFmtId="0" fontId="39" fillId="0" borderId="11" xfId="0" applyFont="1" applyBorder="1">
      <alignment vertical="center"/>
    </xf>
    <xf numFmtId="41" fontId="39" fillId="0" borderId="1" xfId="83" applyNumberFormat="1" applyFont="1" applyBorder="1" applyAlignment="1">
      <alignment horizontal="center" vertical="center"/>
    </xf>
    <xf numFmtId="184" fontId="39" fillId="0" borderId="3" xfId="83" applyNumberFormat="1" applyFont="1" applyBorder="1" applyAlignment="1">
      <alignment horizontal="distributed" vertical="center"/>
    </xf>
    <xf numFmtId="41" fontId="40" fillId="0" borderId="0" xfId="77" applyNumberFormat="1" applyFont="1"/>
    <xf numFmtId="0" fontId="46" fillId="0" borderId="14" xfId="0" applyFont="1" applyBorder="1" applyAlignment="1">
      <alignment vertical="center" wrapText="1"/>
    </xf>
    <xf numFmtId="0" fontId="46" fillId="0" borderId="0" xfId="0" applyFont="1" applyAlignment="1">
      <alignment vertical="center" wrapText="1"/>
    </xf>
    <xf numFmtId="0" fontId="46" fillId="0" borderId="0" xfId="0" applyFont="1">
      <alignment vertical="center"/>
    </xf>
    <xf numFmtId="0" fontId="46" fillId="0" borderId="14" xfId="0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35" fillId="0" borderId="0" xfId="0" applyFont="1" applyAlignment="1">
      <alignment vertical="center" wrapText="1"/>
    </xf>
    <xf numFmtId="0" fontId="34" fillId="0" borderId="16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5" fillId="0" borderId="17" xfId="0" applyFont="1" applyBorder="1" applyAlignment="1">
      <alignment vertical="center" wrapText="1"/>
    </xf>
    <xf numFmtId="0" fontId="46" fillId="0" borderId="14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31" fillId="0" borderId="23" xfId="0" applyFont="1" applyBorder="1" applyAlignment="1">
      <alignment horizontal="center" vertical="center" textRotation="255"/>
    </xf>
    <xf numFmtId="0" fontId="34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/>
    </xf>
    <xf numFmtId="0" fontId="34" fillId="0" borderId="18" xfId="0" applyFont="1" applyBorder="1" applyAlignment="1">
      <alignment horizontal="center" vertical="center"/>
    </xf>
    <xf numFmtId="41" fontId="40" fillId="0" borderId="1" xfId="84" applyFont="1" applyBorder="1" applyAlignment="1">
      <alignment vertical="center"/>
    </xf>
    <xf numFmtId="0" fontId="40" fillId="0" borderId="1" xfId="77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left" vertical="center" indent="1"/>
    </xf>
    <xf numFmtId="0" fontId="31" fillId="0" borderId="13" xfId="0" applyFont="1" applyBorder="1" applyAlignment="1">
      <alignment horizontal="left" vertical="center" indent="1"/>
    </xf>
    <xf numFmtId="0" fontId="31" fillId="0" borderId="0" xfId="0" applyFont="1" applyAlignment="1">
      <alignment horizontal="left" vertical="center"/>
    </xf>
    <xf numFmtId="0" fontId="45" fillId="0" borderId="14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5" fillId="0" borderId="15" xfId="0" applyFont="1" applyBorder="1" applyAlignment="1">
      <alignment horizontal="center" vertical="center"/>
    </xf>
    <xf numFmtId="0" fontId="46" fillId="0" borderId="0" xfId="0" applyFont="1" applyAlignment="1">
      <alignment horizontal="left" vertical="center" wrapText="1"/>
    </xf>
    <xf numFmtId="0" fontId="35" fillId="0" borderId="0" xfId="0" applyFont="1" applyAlignment="1">
      <alignment horizontal="left" vertical="center"/>
    </xf>
    <xf numFmtId="0" fontId="46" fillId="0" borderId="15" xfId="0" applyFont="1" applyBorder="1" applyAlignment="1">
      <alignment horizontal="left" vertical="center" wrapText="1"/>
    </xf>
    <xf numFmtId="0" fontId="35" fillId="0" borderId="0" xfId="0" applyFont="1" applyAlignment="1">
      <alignment horizontal="center" vertical="center" wrapText="1"/>
    </xf>
    <xf numFmtId="183" fontId="35" fillId="0" borderId="0" xfId="0" applyNumberFormat="1" applyFont="1" applyAlignment="1">
      <alignment horizontal="left" vertical="center"/>
    </xf>
    <xf numFmtId="0" fontId="43" fillId="0" borderId="10" xfId="78" applyFont="1" applyBorder="1" applyAlignment="1">
      <alignment horizontal="left" vertical="center" indent="1"/>
    </xf>
    <xf numFmtId="0" fontId="43" fillId="0" borderId="3" xfId="78" applyFont="1" applyBorder="1" applyAlignment="1">
      <alignment horizontal="left" vertical="center" indent="1"/>
    </xf>
    <xf numFmtId="0" fontId="43" fillId="0" borderId="11" xfId="78" applyFont="1" applyBorder="1" applyAlignment="1">
      <alignment horizontal="left" vertical="center" indent="1"/>
    </xf>
    <xf numFmtId="41" fontId="44" fillId="0" borderId="0" xfId="78" applyNumberFormat="1" applyFont="1" applyAlignment="1">
      <alignment horizontal="center" vertical="center"/>
    </xf>
    <xf numFmtId="41" fontId="43" fillId="0" borderId="19" xfId="78" applyNumberFormat="1" applyFont="1" applyBorder="1" applyAlignment="1">
      <alignment horizontal="center" vertical="center"/>
    </xf>
    <xf numFmtId="41" fontId="43" fillId="0" borderId="20" xfId="78" applyNumberFormat="1" applyFont="1" applyBorder="1" applyAlignment="1">
      <alignment horizontal="center" vertical="center"/>
    </xf>
    <xf numFmtId="41" fontId="43" fillId="0" borderId="21" xfId="78" applyNumberFormat="1" applyFont="1" applyBorder="1" applyAlignment="1">
      <alignment horizontal="center" vertical="center"/>
    </xf>
    <xf numFmtId="41" fontId="43" fillId="0" borderId="16" xfId="78" applyNumberFormat="1" applyFont="1" applyBorder="1" applyAlignment="1">
      <alignment horizontal="center" vertical="center"/>
    </xf>
    <xf numFmtId="41" fontId="43" fillId="0" borderId="17" xfId="78" applyNumberFormat="1" applyFont="1" applyBorder="1" applyAlignment="1">
      <alignment horizontal="center" vertical="center"/>
    </xf>
    <xf numFmtId="41" fontId="43" fillId="0" borderId="18" xfId="78" applyNumberFormat="1" applyFont="1" applyBorder="1" applyAlignment="1">
      <alignment horizontal="center" vertical="center"/>
    </xf>
    <xf numFmtId="41" fontId="43" fillId="0" borderId="1" xfId="78" applyNumberFormat="1" applyFont="1" applyBorder="1" applyAlignment="1">
      <alignment horizontal="center" vertical="center"/>
    </xf>
    <xf numFmtId="41" fontId="39" fillId="0" borderId="1" xfId="78" applyNumberFormat="1" applyFont="1" applyBorder="1" applyAlignment="1">
      <alignment horizontal="center" vertical="center"/>
    </xf>
  </cellXfs>
  <cellStyles count="85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?W?_laroux" xfId="3" xr:uid="{00000000-0005-0000-0000-000002000000}"/>
    <cellStyle name="’E‰Y [0.00]_laroux" xfId="4" xr:uid="{00000000-0005-0000-0000-000003000000}"/>
    <cellStyle name="’E‰Y_laroux" xfId="5" xr:uid="{00000000-0005-0000-0000-000004000000}"/>
    <cellStyle name="A¨­￠￢￠O [0]_￠?i¡ieE¡ⓒ¡¤A ¡¾a¡¾￠￢A￠OA¡AC¡I" xfId="6" xr:uid="{00000000-0005-0000-0000-000005000000}"/>
    <cellStyle name="A¨­￠￢￠O_￠?i¡ieE¡ⓒ¡¤A ¡¾a¡¾￠￢A￠OA¡AC¡I" xfId="7" xr:uid="{00000000-0005-0000-0000-000006000000}"/>
    <cellStyle name="AA" xfId="8" xr:uid="{00000000-0005-0000-0000-000007000000}"/>
    <cellStyle name="AeE­ [0]_¼oAI¼º " xfId="9" xr:uid="{00000000-0005-0000-0000-000008000000}"/>
    <cellStyle name="AeE­_¼oAI¼º " xfId="10" xr:uid="{00000000-0005-0000-0000-000009000000}"/>
    <cellStyle name="AeE¡ⓒ [0]_￠?i¡ieE¡ⓒ¡¤A ¡¾a¡¾￠￢A￠OA¡AC¡I" xfId="11" xr:uid="{00000000-0005-0000-0000-00000A000000}"/>
    <cellStyle name="AeE¡ⓒ_￠?i¡ieE¡ⓒ¡¤A ¡¾a¡¾￠￢A￠OA¡AC¡I" xfId="12" xr:uid="{00000000-0005-0000-0000-00000B000000}"/>
    <cellStyle name="AÞ¸¶ [0]_¼oAI¼º " xfId="13" xr:uid="{00000000-0005-0000-0000-00000C000000}"/>
    <cellStyle name="AÞ¸¶_¼oAI¼º " xfId="14" xr:uid="{00000000-0005-0000-0000-00000D000000}"/>
    <cellStyle name="C¡IA¨ª_￠￢AAI¨uo" xfId="15" xr:uid="{00000000-0005-0000-0000-00000E000000}"/>
    <cellStyle name="C￥AØ_¿μ¾÷CoE² " xfId="16" xr:uid="{00000000-0005-0000-0000-00000F000000}"/>
    <cellStyle name="category" xfId="17" xr:uid="{00000000-0005-0000-0000-000010000000}"/>
    <cellStyle name="Comma [0]" xfId="18" xr:uid="{00000000-0005-0000-0000-000011000000}"/>
    <cellStyle name="Comma_ SG&amp;A Bridge " xfId="19" xr:uid="{00000000-0005-0000-0000-000012000000}"/>
    <cellStyle name="Currency [0]" xfId="20" xr:uid="{00000000-0005-0000-0000-000013000000}"/>
    <cellStyle name="currency-$_표지 " xfId="21" xr:uid="{00000000-0005-0000-0000-000014000000}"/>
    <cellStyle name="Currency_ SG&amp;A Bridge " xfId="22" xr:uid="{00000000-0005-0000-0000-000015000000}"/>
    <cellStyle name="Currency1" xfId="23" xr:uid="{00000000-0005-0000-0000-000016000000}"/>
    <cellStyle name="F2" xfId="24" xr:uid="{00000000-0005-0000-0000-000017000000}"/>
    <cellStyle name="F3" xfId="25" xr:uid="{00000000-0005-0000-0000-000018000000}"/>
    <cellStyle name="F4" xfId="26" xr:uid="{00000000-0005-0000-0000-000019000000}"/>
    <cellStyle name="F5" xfId="27" xr:uid="{00000000-0005-0000-0000-00001A000000}"/>
    <cellStyle name="F6" xfId="28" xr:uid="{00000000-0005-0000-0000-00001B000000}"/>
    <cellStyle name="F7" xfId="29" xr:uid="{00000000-0005-0000-0000-00001C000000}"/>
    <cellStyle name="F8" xfId="30" xr:uid="{00000000-0005-0000-0000-00001D000000}"/>
    <cellStyle name="Grey" xfId="31" xr:uid="{00000000-0005-0000-0000-00001E000000}"/>
    <cellStyle name="HEADER" xfId="32" xr:uid="{00000000-0005-0000-0000-00001F000000}"/>
    <cellStyle name="Header1" xfId="33" xr:uid="{00000000-0005-0000-0000-000020000000}"/>
    <cellStyle name="Header2" xfId="34" xr:uid="{00000000-0005-0000-0000-000021000000}"/>
    <cellStyle name="Helv8_PFD4.XLS" xfId="35" xr:uid="{00000000-0005-0000-0000-000022000000}"/>
    <cellStyle name="Input [yellow]" xfId="36" xr:uid="{00000000-0005-0000-0000-000023000000}"/>
    <cellStyle name="Model" xfId="37" xr:uid="{00000000-0005-0000-0000-000024000000}"/>
    <cellStyle name="no dec" xfId="38" xr:uid="{00000000-0005-0000-0000-000025000000}"/>
    <cellStyle name="Normal - Style1" xfId="39" xr:uid="{00000000-0005-0000-0000-000026000000}"/>
    <cellStyle name="Normal_ SG&amp;A Bridge " xfId="40" xr:uid="{00000000-0005-0000-0000-000027000000}"/>
    <cellStyle name="Percent [2]" xfId="41" xr:uid="{00000000-0005-0000-0000-000028000000}"/>
    <cellStyle name="subhead" xfId="42" xr:uid="{00000000-0005-0000-0000-000029000000}"/>
    <cellStyle name="Title" xfId="43" xr:uid="{00000000-0005-0000-0000-00002A000000}"/>
    <cellStyle name="title [1]" xfId="44" xr:uid="{00000000-0005-0000-0000-00002B000000}"/>
    <cellStyle name="title [2]" xfId="45" xr:uid="{00000000-0005-0000-0000-00002C000000}"/>
    <cellStyle name="고정소숫점" xfId="46" xr:uid="{00000000-0005-0000-0000-00002D000000}"/>
    <cellStyle name="고정출력1" xfId="47" xr:uid="{00000000-0005-0000-0000-00002E000000}"/>
    <cellStyle name="고정출력2" xfId="48" xr:uid="{00000000-0005-0000-0000-00002F000000}"/>
    <cellStyle name="날짜" xfId="49" xr:uid="{00000000-0005-0000-0000-000030000000}"/>
    <cellStyle name="달러" xfId="50" xr:uid="{00000000-0005-0000-0000-000031000000}"/>
    <cellStyle name="뒤에 오는 하이퍼링크_내역서(제출)" xfId="51" xr:uid="{00000000-0005-0000-0000-000032000000}"/>
    <cellStyle name="똿뗦먛귟 [0.00]_laroux" xfId="52" xr:uid="{00000000-0005-0000-0000-000033000000}"/>
    <cellStyle name="똿뗦먛귟_laroux" xfId="53" xr:uid="{00000000-0005-0000-0000-000034000000}"/>
    <cellStyle name="믅됞 [0.00]_laroux" xfId="54" xr:uid="{00000000-0005-0000-0000-000035000000}"/>
    <cellStyle name="믅됞_laroux" xfId="55" xr:uid="{00000000-0005-0000-0000-000036000000}"/>
    <cellStyle name="백분율 [0]" xfId="56" xr:uid="{00000000-0005-0000-0000-000037000000}"/>
    <cellStyle name="백분율 [2]" xfId="57" xr:uid="{00000000-0005-0000-0000-000038000000}"/>
    <cellStyle name="뷭?" xfId="58" xr:uid="{00000000-0005-0000-0000-000039000000}"/>
    <cellStyle name="설계서" xfId="59" xr:uid="{00000000-0005-0000-0000-00003A000000}"/>
    <cellStyle name="설계서-내용" xfId="60" xr:uid="{00000000-0005-0000-0000-00003B000000}"/>
    <cellStyle name="설계서-내용-소수점" xfId="61" xr:uid="{00000000-0005-0000-0000-00003C000000}"/>
    <cellStyle name="설계서-내용-우" xfId="62" xr:uid="{00000000-0005-0000-0000-00003D000000}"/>
    <cellStyle name="설계서-내용-좌" xfId="63" xr:uid="{00000000-0005-0000-0000-00003E000000}"/>
    <cellStyle name="설계서-소제목" xfId="64" xr:uid="{00000000-0005-0000-0000-00003F000000}"/>
    <cellStyle name="설계서-타이틀" xfId="65" xr:uid="{00000000-0005-0000-0000-000040000000}"/>
    <cellStyle name="설계서-항목" xfId="66" xr:uid="{00000000-0005-0000-0000-000041000000}"/>
    <cellStyle name="숫자(R)" xfId="67" xr:uid="{00000000-0005-0000-0000-000042000000}"/>
    <cellStyle name="쉼표 [0]" xfId="84" builtinId="6"/>
    <cellStyle name="스타일 1" xfId="68" xr:uid="{00000000-0005-0000-0000-000044000000}"/>
    <cellStyle name="자리수" xfId="69" xr:uid="{00000000-0005-0000-0000-000045000000}"/>
    <cellStyle name="자리수0" xfId="70" xr:uid="{00000000-0005-0000-0000-000046000000}"/>
    <cellStyle name="지정되지 않음" xfId="71" xr:uid="{00000000-0005-0000-0000-000047000000}"/>
    <cellStyle name="콤마 [0]_ 내역서" xfId="72" xr:uid="{00000000-0005-0000-0000-000048000000}"/>
    <cellStyle name="콤마 [2]" xfId="73" xr:uid="{00000000-0005-0000-0000-000049000000}"/>
    <cellStyle name="콤마_ 내역서" xfId="74" xr:uid="{00000000-0005-0000-0000-00004A000000}"/>
    <cellStyle name="퍼센트" xfId="75" xr:uid="{00000000-0005-0000-0000-00004B000000}"/>
    <cellStyle name="표준" xfId="0" builtinId="0"/>
    <cellStyle name="표준_05.설계내역서" xfId="83" xr:uid="{00000000-0005-0000-0000-00004D000000}"/>
    <cellStyle name="標準_Akia(F）-8" xfId="76" xr:uid="{00000000-0005-0000-0000-00004E000000}"/>
    <cellStyle name="표준_서귀포시동지역(동부1공구)하수관거정비공사-단가산출서" xfId="77" xr:uid="{00000000-0005-0000-0000-00004F000000}"/>
    <cellStyle name="표준_서귀포시동지역(서귀분구,양마단지)하수관거정비공사(관급분리)_내역서" xfId="78" xr:uid="{00000000-0005-0000-0000-000050000000}"/>
    <cellStyle name="표준1" xfId="79" xr:uid="{00000000-0005-0000-0000-000051000000}"/>
    <cellStyle name="합산" xfId="80" xr:uid="{00000000-0005-0000-0000-000052000000}"/>
    <cellStyle name="화폐기호" xfId="81" xr:uid="{00000000-0005-0000-0000-000053000000}"/>
    <cellStyle name="화폐기호0" xfId="8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view="pageBreakPreview" zoomScaleSheetLayoutView="100" workbookViewId="0">
      <selection activeCell="F2" sqref="F2"/>
    </sheetView>
  </sheetViews>
  <sheetFormatPr defaultRowHeight="16.5"/>
  <cols>
    <col min="1" max="1" width="5.77734375" style="4" customWidth="1"/>
    <col min="2" max="2" width="8.77734375" style="4" customWidth="1"/>
    <col min="3" max="3" width="20.77734375" style="4" customWidth="1"/>
    <col min="4" max="4" width="5.77734375" style="4" customWidth="1"/>
    <col min="5" max="5" width="13.77734375" style="4" customWidth="1"/>
    <col min="6" max="6" width="5.77734375" style="4" customWidth="1"/>
    <col min="7" max="7" width="13.77734375" style="4" customWidth="1"/>
    <col min="8" max="8" width="5.77734375" style="4" customWidth="1"/>
    <col min="9" max="9" width="13.77734375" style="4" customWidth="1"/>
    <col min="10" max="10" width="5.77734375" style="4" customWidth="1"/>
    <col min="11" max="11" width="13.77734375" style="4" customWidth="1"/>
    <col min="12" max="12" width="8.88671875" style="4"/>
    <col min="13" max="13" width="15.44140625" style="4" bestFit="1" customWidth="1"/>
    <col min="14" max="16384" width="8.88671875" style="4"/>
  </cols>
  <sheetData>
    <row r="1" spans="1:11" ht="69.95" customHeight="1">
      <c r="A1" s="75" t="s">
        <v>79</v>
      </c>
      <c r="B1" s="76"/>
      <c r="C1" s="76"/>
      <c r="D1" s="1" t="s">
        <v>36</v>
      </c>
      <c r="E1" s="68"/>
      <c r="F1" s="1" t="s">
        <v>37</v>
      </c>
      <c r="G1" s="2"/>
      <c r="H1" s="1" t="s">
        <v>38</v>
      </c>
      <c r="I1" s="2"/>
      <c r="J1" s="1" t="s">
        <v>91</v>
      </c>
      <c r="K1" s="3"/>
    </row>
    <row r="2" spans="1:11" s="6" customFormat="1" ht="15" customHeight="1">
      <c r="A2" s="5"/>
      <c r="K2" s="7"/>
    </row>
    <row r="3" spans="1:11" s="9" customFormat="1" ht="15" customHeight="1">
      <c r="A3" s="8"/>
      <c r="B3" s="77" t="s">
        <v>80</v>
      </c>
      <c r="C3" s="77"/>
      <c r="K3" s="10"/>
    </row>
    <row r="4" spans="1:11" s="6" customFormat="1" ht="15" customHeight="1">
      <c r="A4" s="5"/>
      <c r="K4" s="7"/>
    </row>
    <row r="5" spans="1:11" s="6" customFormat="1" ht="75" customHeight="1">
      <c r="A5" s="78" t="s">
        <v>78</v>
      </c>
      <c r="B5" s="79"/>
      <c r="C5" s="79"/>
      <c r="D5" s="79"/>
      <c r="E5" s="79"/>
      <c r="F5" s="79"/>
      <c r="G5" s="79"/>
      <c r="H5" s="79"/>
      <c r="I5" s="79"/>
      <c r="J5" s="79"/>
      <c r="K5" s="80"/>
    </row>
    <row r="6" spans="1:11" s="6" customFormat="1" ht="9.9499999999999993" customHeight="1">
      <c r="A6" s="11"/>
      <c r="B6" s="12"/>
      <c r="C6" s="12"/>
      <c r="D6" s="12"/>
      <c r="E6" s="12"/>
      <c r="F6" s="12"/>
      <c r="G6" s="12"/>
      <c r="H6" s="12"/>
      <c r="I6" s="12"/>
      <c r="J6" s="12"/>
      <c r="K6" s="13"/>
    </row>
    <row r="7" spans="1:11" s="59" customFormat="1" ht="23.1" customHeight="1">
      <c r="A7" s="57"/>
      <c r="B7" s="58"/>
      <c r="C7" s="69" t="s">
        <v>44</v>
      </c>
      <c r="D7" s="81" t="s">
        <v>61</v>
      </c>
      <c r="E7" s="81"/>
      <c r="F7" s="81"/>
      <c r="G7" s="81"/>
      <c r="H7" s="81"/>
      <c r="I7" s="81"/>
      <c r="J7" s="81"/>
      <c r="K7" s="83"/>
    </row>
    <row r="8" spans="1:11" s="61" customFormat="1" ht="23.1" customHeight="1">
      <c r="A8" s="60"/>
      <c r="B8" s="67"/>
      <c r="C8" s="69" t="s">
        <v>39</v>
      </c>
      <c r="D8" s="81" t="s">
        <v>75</v>
      </c>
      <c r="E8" s="81"/>
      <c r="F8" s="81"/>
      <c r="G8" s="81"/>
      <c r="H8" s="81" t="s">
        <v>76</v>
      </c>
      <c r="I8" s="81"/>
      <c r="J8" s="81"/>
      <c r="K8" s="83"/>
    </row>
    <row r="9" spans="1:11" s="61" customFormat="1" ht="23.1" customHeight="1">
      <c r="A9" s="60"/>
      <c r="B9" s="67"/>
      <c r="C9" s="58"/>
      <c r="D9" s="81" t="s">
        <v>81</v>
      </c>
      <c r="E9" s="81"/>
      <c r="F9" s="81"/>
      <c r="G9" s="81"/>
      <c r="H9" s="81" t="s">
        <v>86</v>
      </c>
      <c r="I9" s="81"/>
      <c r="J9" s="81"/>
      <c r="K9" s="83"/>
    </row>
    <row r="10" spans="1:11" s="61" customFormat="1" ht="23.1" customHeight="1">
      <c r="A10" s="66"/>
      <c r="C10" s="58"/>
      <c r="D10" s="81" t="s">
        <v>82</v>
      </c>
      <c r="E10" s="81"/>
      <c r="F10" s="81"/>
      <c r="G10" s="81"/>
      <c r="H10" s="81" t="s">
        <v>87</v>
      </c>
      <c r="I10" s="81"/>
      <c r="J10" s="81"/>
      <c r="K10" s="83"/>
    </row>
    <row r="11" spans="1:11" s="61" customFormat="1" ht="23.1" customHeight="1">
      <c r="A11" s="66"/>
      <c r="C11" s="58"/>
      <c r="D11" s="81" t="s">
        <v>83</v>
      </c>
      <c r="E11" s="81"/>
      <c r="F11" s="81"/>
      <c r="G11" s="81"/>
      <c r="H11" s="81" t="s">
        <v>88</v>
      </c>
      <c r="I11" s="81"/>
      <c r="J11" s="81"/>
      <c r="K11" s="83"/>
    </row>
    <row r="12" spans="1:11" s="61" customFormat="1" ht="23.1" customHeight="1">
      <c r="A12" s="66"/>
      <c r="C12" s="58"/>
      <c r="D12" s="81" t="s">
        <v>84</v>
      </c>
      <c r="E12" s="81"/>
      <c r="F12" s="81"/>
      <c r="G12" s="81"/>
      <c r="H12" s="81" t="s">
        <v>89</v>
      </c>
      <c r="I12" s="81"/>
      <c r="J12" s="81"/>
      <c r="K12" s="83"/>
    </row>
    <row r="13" spans="1:11" s="61" customFormat="1" ht="23.1" customHeight="1">
      <c r="A13" s="66"/>
      <c r="C13" s="58"/>
      <c r="D13" s="81" t="s">
        <v>85</v>
      </c>
      <c r="E13" s="81"/>
      <c r="F13" s="81"/>
      <c r="G13" s="81"/>
      <c r="H13" s="81" t="s">
        <v>90</v>
      </c>
      <c r="I13" s="81"/>
      <c r="J13" s="81"/>
      <c r="K13" s="83"/>
    </row>
    <row r="14" spans="1:11" s="61" customFormat="1" ht="23.1" customHeight="1">
      <c r="A14" s="60"/>
      <c r="B14" s="67"/>
      <c r="C14" s="69"/>
      <c r="D14" s="81"/>
      <c r="E14" s="81"/>
      <c r="F14" s="81"/>
      <c r="G14" s="81"/>
      <c r="H14" s="81"/>
      <c r="I14" s="81"/>
      <c r="J14" s="81"/>
      <c r="K14" s="83"/>
    </row>
    <row r="15" spans="1:11" s="18" customFormat="1" ht="23.1" customHeight="1">
      <c r="A15" s="15"/>
      <c r="B15" s="16"/>
      <c r="C15" s="62"/>
      <c r="D15" s="84"/>
      <c r="E15" s="84"/>
      <c r="F15" s="84"/>
      <c r="G15" s="82"/>
      <c r="H15" s="82"/>
      <c r="I15" s="82"/>
      <c r="J15" s="82"/>
      <c r="K15" s="17"/>
    </row>
    <row r="16" spans="1:11" s="18" customFormat="1" ht="24.95" customHeight="1">
      <c r="A16" s="15"/>
      <c r="B16" s="16"/>
      <c r="C16" s="70" t="s">
        <v>40</v>
      </c>
      <c r="D16" s="85">
        <f>공사비내역서!I10</f>
        <v>186502000</v>
      </c>
      <c r="E16" s="85"/>
      <c r="F16" s="85"/>
      <c r="G16" s="82" t="str">
        <f>"(금"&amp;NUMBERSTRING(D16,1)&amp;"원)"</f>
        <v>(금일억팔천육백오십만이천원)</v>
      </c>
      <c r="H16" s="82"/>
      <c r="I16" s="82"/>
      <c r="J16" s="82"/>
      <c r="K16" s="17"/>
    </row>
    <row r="17" spans="1:11" s="18" customFormat="1" ht="23.1" customHeight="1">
      <c r="A17" s="15"/>
      <c r="B17" s="16"/>
      <c r="C17" s="62"/>
      <c r="D17" s="84"/>
      <c r="E17" s="84"/>
      <c r="F17" s="84"/>
      <c r="G17" s="82"/>
      <c r="H17" s="82"/>
      <c r="I17" s="82"/>
      <c r="J17" s="82"/>
      <c r="K17" s="17"/>
    </row>
    <row r="18" spans="1:11" s="14" customFormat="1" ht="23.1" customHeight="1">
      <c r="A18" s="63"/>
      <c r="B18" s="64"/>
      <c r="C18" s="65"/>
      <c r="D18" s="74"/>
      <c r="E18" s="74"/>
      <c r="F18" s="74"/>
      <c r="G18" s="74"/>
      <c r="H18" s="74"/>
      <c r="I18" s="74"/>
      <c r="J18" s="74"/>
      <c r="K18" s="71"/>
    </row>
    <row r="30" spans="1:11" ht="19.5">
      <c r="F30" s="19"/>
      <c r="G30" s="19"/>
      <c r="H30" s="20"/>
      <c r="I30" s="19"/>
      <c r="J30" s="19"/>
      <c r="K30" s="21"/>
    </row>
  </sheetData>
  <mergeCells count="26">
    <mergeCell ref="H10:K10"/>
    <mergeCell ref="H11:K11"/>
    <mergeCell ref="H13:K13"/>
    <mergeCell ref="D16:F16"/>
    <mergeCell ref="H12:K12"/>
    <mergeCell ref="D15:F15"/>
    <mergeCell ref="D13:G13"/>
    <mergeCell ref="D10:G10"/>
    <mergeCell ref="D11:G11"/>
    <mergeCell ref="G16:J16"/>
    <mergeCell ref="D18:F18"/>
    <mergeCell ref="G18:J18"/>
    <mergeCell ref="A1:C1"/>
    <mergeCell ref="B3:C3"/>
    <mergeCell ref="A5:K5"/>
    <mergeCell ref="D12:G12"/>
    <mergeCell ref="G15:J15"/>
    <mergeCell ref="D7:K7"/>
    <mergeCell ref="H14:K14"/>
    <mergeCell ref="H8:K8"/>
    <mergeCell ref="H9:K9"/>
    <mergeCell ref="D14:G14"/>
    <mergeCell ref="D8:G8"/>
    <mergeCell ref="D9:G9"/>
    <mergeCell ref="D17:F17"/>
    <mergeCell ref="G17:J17"/>
  </mergeCells>
  <phoneticPr fontId="2" type="noConversion"/>
  <printOptions horizontalCentered="1"/>
  <pageMargins left="0.59055118110236227" right="0.59055118110236227" top="0.78740157480314965" bottom="0.78740157480314965" header="0.59055118110236227" footer="0.5905511811023622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26"/>
  <sheetViews>
    <sheetView view="pageBreakPreview" zoomScaleSheetLayoutView="100" workbookViewId="0">
      <selection activeCell="A5" sqref="A5"/>
    </sheetView>
  </sheetViews>
  <sheetFormatPr defaultRowHeight="18" customHeight="1"/>
  <cols>
    <col min="1" max="1" width="1.77734375" style="28" customWidth="1"/>
    <col min="2" max="2" width="2.77734375" style="28" customWidth="1"/>
    <col min="3" max="3" width="14.77734375" style="28" customWidth="1"/>
    <col min="4" max="4" width="1.77734375" style="28" customWidth="1"/>
    <col min="5" max="5" width="13.77734375" style="29" customWidth="1"/>
    <col min="6" max="6" width="7.77734375" style="28" customWidth="1"/>
    <col min="7" max="7" width="4.77734375" style="29" customWidth="1"/>
    <col min="8" max="15" width="11.33203125" style="28" customWidth="1"/>
    <col min="16" max="16" width="7.77734375" style="28" customWidth="1"/>
    <col min="17" max="16384" width="8.88671875" style="28"/>
  </cols>
  <sheetData>
    <row r="1" spans="1:26" s="23" customFormat="1" ht="35.1" customHeight="1">
      <c r="A1" s="89" t="s">
        <v>15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s="49" customFormat="1" ht="23.1" customHeight="1">
      <c r="A2" s="90" t="s">
        <v>0</v>
      </c>
      <c r="B2" s="91"/>
      <c r="C2" s="91"/>
      <c r="D2" s="92"/>
      <c r="E2" s="96" t="s">
        <v>1</v>
      </c>
      <c r="F2" s="96" t="s">
        <v>2</v>
      </c>
      <c r="G2" s="96" t="s">
        <v>3</v>
      </c>
      <c r="H2" s="96" t="s">
        <v>4</v>
      </c>
      <c r="I2" s="96"/>
      <c r="J2" s="96" t="s">
        <v>5</v>
      </c>
      <c r="K2" s="96"/>
      <c r="L2" s="96" t="s">
        <v>6</v>
      </c>
      <c r="M2" s="96"/>
      <c r="N2" s="96" t="s">
        <v>7</v>
      </c>
      <c r="O2" s="96"/>
      <c r="P2" s="96" t="s">
        <v>8</v>
      </c>
      <c r="Q2" s="48"/>
      <c r="R2" s="48"/>
      <c r="S2" s="48"/>
      <c r="T2" s="48"/>
      <c r="U2" s="48"/>
      <c r="V2" s="48"/>
      <c r="W2" s="48"/>
      <c r="X2" s="48"/>
      <c r="Y2" s="48"/>
      <c r="Z2" s="48"/>
    </row>
    <row r="3" spans="1:26" s="49" customFormat="1" ht="23.1" customHeight="1">
      <c r="A3" s="93"/>
      <c r="B3" s="94"/>
      <c r="C3" s="94"/>
      <c r="D3" s="95"/>
      <c r="E3" s="96"/>
      <c r="F3" s="96"/>
      <c r="G3" s="96"/>
      <c r="H3" s="50" t="s">
        <v>9</v>
      </c>
      <c r="I3" s="50" t="s">
        <v>10</v>
      </c>
      <c r="J3" s="50" t="s">
        <v>9</v>
      </c>
      <c r="K3" s="50" t="s">
        <v>10</v>
      </c>
      <c r="L3" s="50" t="s">
        <v>9</v>
      </c>
      <c r="M3" s="50" t="s">
        <v>10</v>
      </c>
      <c r="N3" s="50" t="s">
        <v>9</v>
      </c>
      <c r="O3" s="50" t="s">
        <v>10</v>
      </c>
      <c r="P3" s="96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spans="1:26" s="49" customFormat="1" ht="23.1" customHeight="1">
      <c r="A4" s="86" t="s">
        <v>77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spans="1:26" s="33" customFormat="1" ht="23.1" customHeight="1">
      <c r="A5" s="44"/>
      <c r="B5" s="51">
        <v>1</v>
      </c>
      <c r="C5" s="52" t="s">
        <v>28</v>
      </c>
      <c r="D5" s="53"/>
      <c r="E5" s="40"/>
      <c r="F5" s="30"/>
      <c r="G5" s="31"/>
      <c r="H5" s="30"/>
      <c r="I5" s="45">
        <f>SUM(K5,M5,O5)</f>
        <v>169547687</v>
      </c>
      <c r="J5" s="43"/>
      <c r="K5" s="45">
        <f>SUM(K6:K8)</f>
        <v>29235272</v>
      </c>
      <c r="L5" s="43"/>
      <c r="M5" s="45">
        <f>SUM(M6:M8)</f>
        <v>56382257</v>
      </c>
      <c r="N5" s="43"/>
      <c r="O5" s="45">
        <f>SUM(O6:O8)</f>
        <v>83930158</v>
      </c>
      <c r="P5" s="30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26" s="39" customFormat="1" ht="23.1" customHeight="1">
      <c r="A6" s="47"/>
      <c r="B6" s="55">
        <v>1</v>
      </c>
      <c r="C6" s="52" t="s">
        <v>19</v>
      </c>
      <c r="D6" s="53"/>
      <c r="E6" s="46" t="s">
        <v>11</v>
      </c>
      <c r="F6" s="35">
        <v>1</v>
      </c>
      <c r="G6" s="36" t="s">
        <v>22</v>
      </c>
      <c r="H6" s="35"/>
      <c r="I6" s="45">
        <f>SUM(K6,M6,O6)</f>
        <v>93538844</v>
      </c>
      <c r="J6" s="45"/>
      <c r="K6" s="45">
        <f>예산내역서!H4</f>
        <v>29235272</v>
      </c>
      <c r="L6" s="45"/>
      <c r="M6" s="45">
        <f>예산내역서!J4</f>
        <v>56382257</v>
      </c>
      <c r="N6" s="45"/>
      <c r="O6" s="45">
        <f>예산내역서!L4</f>
        <v>7921315</v>
      </c>
      <c r="P6" s="35" t="s">
        <v>11</v>
      </c>
      <c r="Q6" s="38"/>
      <c r="R6" s="38"/>
      <c r="S6" s="38"/>
      <c r="T6" s="38"/>
      <c r="U6" s="38"/>
      <c r="V6" s="38"/>
      <c r="W6" s="38"/>
      <c r="X6" s="38"/>
      <c r="Y6" s="38"/>
      <c r="Z6" s="38"/>
    </row>
    <row r="7" spans="1:26" s="39" customFormat="1" ht="23.1" customHeight="1">
      <c r="A7" s="47"/>
      <c r="B7" s="55">
        <v>2</v>
      </c>
      <c r="C7" s="52" t="s">
        <v>21</v>
      </c>
      <c r="D7" s="53"/>
      <c r="E7" s="46" t="s">
        <v>23</v>
      </c>
      <c r="F7" s="35">
        <v>110</v>
      </c>
      <c r="G7" s="36" t="s">
        <v>24</v>
      </c>
      <c r="H7" s="35"/>
      <c r="I7" s="45">
        <f>SUM(K7,M7,O7)</f>
        <v>62020483</v>
      </c>
      <c r="J7" s="45"/>
      <c r="K7" s="45">
        <f>ROUND(J7*D7/100,0)</f>
        <v>0</v>
      </c>
      <c r="L7" s="45"/>
      <c r="M7" s="45">
        <f>ROUND(L7*F7/100,0)</f>
        <v>0</v>
      </c>
      <c r="N7" s="45">
        <f>M6</f>
        <v>56382257</v>
      </c>
      <c r="O7" s="45">
        <f>ROUND(N7*F7/100,0)</f>
        <v>62020483</v>
      </c>
      <c r="P7" s="35" t="s">
        <v>11</v>
      </c>
      <c r="Q7" s="38"/>
      <c r="R7" s="38"/>
      <c r="S7" s="38"/>
      <c r="T7" s="38"/>
      <c r="U7" s="38"/>
      <c r="V7" s="38"/>
      <c r="W7" s="38"/>
      <c r="X7" s="38"/>
      <c r="Y7" s="38"/>
      <c r="Z7" s="38"/>
    </row>
    <row r="8" spans="1:26" s="33" customFormat="1" ht="23.1" customHeight="1">
      <c r="A8" s="44"/>
      <c r="B8" s="55">
        <v>3</v>
      </c>
      <c r="C8" s="52" t="s">
        <v>20</v>
      </c>
      <c r="D8" s="41"/>
      <c r="E8" s="46" t="s">
        <v>25</v>
      </c>
      <c r="F8" s="35">
        <v>20</v>
      </c>
      <c r="G8" s="36" t="s">
        <v>24</v>
      </c>
      <c r="H8" s="35"/>
      <c r="I8" s="45">
        <f t="shared" ref="I8" si="0">SUM(K8,M8,O8)</f>
        <v>13988360</v>
      </c>
      <c r="J8" s="54"/>
      <c r="K8" s="45">
        <f>ROUND(J8*D8/100,0)</f>
        <v>0</v>
      </c>
      <c r="L8" s="54"/>
      <c r="M8" s="45">
        <f>ROUND(L8*F8/100,0)</f>
        <v>0</v>
      </c>
      <c r="N8" s="54">
        <f>O6+O7</f>
        <v>69941798</v>
      </c>
      <c r="O8" s="45">
        <f>ROUND(N8*F8/100,0)</f>
        <v>13988360</v>
      </c>
      <c r="P8" s="35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s="33" customFormat="1" ht="23.1" customHeight="1">
      <c r="A9" s="44"/>
      <c r="B9" s="51">
        <v>2</v>
      </c>
      <c r="C9" s="52" t="s">
        <v>26</v>
      </c>
      <c r="D9" s="53"/>
      <c r="E9" s="40"/>
      <c r="F9" s="35">
        <v>10</v>
      </c>
      <c r="G9" s="36" t="s">
        <v>24</v>
      </c>
      <c r="H9" s="30"/>
      <c r="I9" s="45">
        <f>ROUND(I5*F9/100,0)</f>
        <v>16954769</v>
      </c>
      <c r="J9" s="43"/>
      <c r="K9" s="45">
        <f>SUM(K10:K12)</f>
        <v>0</v>
      </c>
      <c r="L9" s="43"/>
      <c r="M9" s="45">
        <f>SUM(M10:M12)</f>
        <v>0</v>
      </c>
      <c r="N9" s="43"/>
      <c r="O9" s="45">
        <f>SUM(O10:O12)</f>
        <v>0</v>
      </c>
      <c r="P9" s="30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spans="1:26" s="33" customFormat="1" ht="23.1" customHeight="1">
      <c r="A10" s="44"/>
      <c r="B10" s="51">
        <v>3</v>
      </c>
      <c r="C10" s="52" t="s">
        <v>27</v>
      </c>
      <c r="D10" s="53"/>
      <c r="E10" s="40"/>
      <c r="F10" s="30"/>
      <c r="G10" s="31"/>
      <c r="H10" s="30"/>
      <c r="I10" s="45">
        <f>ROUNDDOWN(I5+I9,-3)</f>
        <v>186502000</v>
      </c>
      <c r="J10" s="43"/>
      <c r="K10" s="45">
        <f>SUM(K11:K13)</f>
        <v>0</v>
      </c>
      <c r="L10" s="43"/>
      <c r="M10" s="45">
        <f>SUM(M11:M13)</f>
        <v>0</v>
      </c>
      <c r="N10" s="43"/>
      <c r="O10" s="45">
        <f>SUM(O11:O13)</f>
        <v>0</v>
      </c>
      <c r="P10" s="30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s="33" customFormat="1" ht="23.1" customHeight="1">
      <c r="A11" s="44"/>
      <c r="B11" s="42"/>
      <c r="C11" s="42"/>
      <c r="D11" s="41"/>
      <c r="E11" s="40"/>
      <c r="F11" s="30"/>
      <c r="G11" s="31"/>
      <c r="H11" s="30"/>
      <c r="I11" s="30"/>
      <c r="J11" s="43"/>
      <c r="K11" s="43"/>
      <c r="L11" s="43"/>
      <c r="M11" s="43"/>
      <c r="N11" s="43"/>
      <c r="O11" s="43"/>
      <c r="P11" s="30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s="33" customFormat="1" ht="23.1" customHeight="1">
      <c r="A12" s="44"/>
      <c r="B12" s="42"/>
      <c r="C12" s="42"/>
      <c r="D12" s="41"/>
      <c r="E12" s="40"/>
      <c r="F12" s="30"/>
      <c r="G12" s="31"/>
      <c r="H12" s="30"/>
      <c r="I12" s="30"/>
      <c r="J12" s="43"/>
      <c r="K12" s="43"/>
      <c r="L12" s="43"/>
      <c r="M12" s="43"/>
      <c r="N12" s="43"/>
      <c r="O12" s="43"/>
      <c r="P12" s="30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s="33" customFormat="1" ht="23.1" customHeight="1">
      <c r="A13" s="44"/>
      <c r="B13" s="42"/>
      <c r="C13" s="42"/>
      <c r="D13" s="41"/>
      <c r="E13" s="40"/>
      <c r="F13" s="30"/>
      <c r="G13" s="31"/>
      <c r="H13" s="30"/>
      <c r="I13" s="30"/>
      <c r="J13" s="43"/>
      <c r="K13" s="43"/>
      <c r="L13" s="43"/>
      <c r="M13" s="43"/>
      <c r="N13" s="43"/>
      <c r="O13" s="43"/>
      <c r="P13" s="30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s="33" customFormat="1" ht="23.1" customHeight="1">
      <c r="A14" s="44"/>
      <c r="B14" s="42"/>
      <c r="C14" s="42"/>
      <c r="D14" s="41"/>
      <c r="E14" s="40"/>
      <c r="F14" s="30"/>
      <c r="G14" s="31"/>
      <c r="H14" s="30"/>
      <c r="I14" s="30"/>
      <c r="J14" s="43"/>
      <c r="K14" s="43"/>
      <c r="L14" s="43"/>
      <c r="M14" s="43"/>
      <c r="N14" s="43"/>
      <c r="O14" s="43"/>
      <c r="P14" s="30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s="33" customFormat="1" ht="23.1" customHeight="1">
      <c r="A15" s="44"/>
      <c r="B15" s="42"/>
      <c r="C15" s="42"/>
      <c r="D15" s="41"/>
      <c r="E15" s="40"/>
      <c r="F15" s="30"/>
      <c r="G15" s="31"/>
      <c r="H15" s="30"/>
      <c r="I15" s="30"/>
      <c r="J15" s="43"/>
      <c r="K15" s="43"/>
      <c r="L15" s="43"/>
      <c r="M15" s="43"/>
      <c r="N15" s="43"/>
      <c r="O15" s="43"/>
      <c r="P15" s="30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s="33" customFormat="1" ht="23.1" customHeight="1">
      <c r="A16" s="44"/>
      <c r="B16" s="42"/>
      <c r="C16" s="42"/>
      <c r="D16" s="41"/>
      <c r="E16" s="40"/>
      <c r="F16" s="30"/>
      <c r="G16" s="31"/>
      <c r="H16" s="30"/>
      <c r="I16" s="30"/>
      <c r="J16" s="43"/>
      <c r="K16" s="43"/>
      <c r="L16" s="43"/>
      <c r="M16" s="43"/>
      <c r="N16" s="43"/>
      <c r="O16" s="43"/>
      <c r="P16" s="30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s="33" customFormat="1" ht="23.1" customHeight="1">
      <c r="A17" s="44"/>
      <c r="B17" s="42"/>
      <c r="C17" s="42"/>
      <c r="D17" s="41"/>
      <c r="E17" s="40"/>
      <c r="F17" s="30"/>
      <c r="G17" s="31"/>
      <c r="H17" s="30"/>
      <c r="I17" s="30"/>
      <c r="J17" s="43"/>
      <c r="K17" s="43"/>
      <c r="L17" s="43"/>
      <c r="M17" s="43"/>
      <c r="N17" s="43"/>
      <c r="O17" s="43"/>
      <c r="P17" s="30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s="33" customFormat="1" ht="23.1" customHeight="1">
      <c r="A18" s="44"/>
      <c r="B18" s="42"/>
      <c r="C18" s="42"/>
      <c r="D18" s="41"/>
      <c r="E18" s="40"/>
      <c r="F18" s="30"/>
      <c r="G18" s="31"/>
      <c r="H18" s="30"/>
      <c r="I18" s="30"/>
      <c r="J18" s="43"/>
      <c r="K18" s="43"/>
      <c r="L18" s="43"/>
      <c r="M18" s="43"/>
      <c r="N18" s="43"/>
      <c r="O18" s="43"/>
      <c r="P18" s="30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s="33" customFormat="1" ht="23.1" customHeight="1">
      <c r="A19" s="44"/>
      <c r="B19" s="42"/>
      <c r="C19" s="42"/>
      <c r="D19" s="41"/>
      <c r="E19" s="40"/>
      <c r="F19" s="30"/>
      <c r="G19" s="31"/>
      <c r="H19" s="30"/>
      <c r="I19" s="30"/>
      <c r="J19" s="43"/>
      <c r="K19" s="43"/>
      <c r="L19" s="43"/>
      <c r="M19" s="43"/>
      <c r="N19" s="43"/>
      <c r="O19" s="43"/>
      <c r="P19" s="30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s="33" customFormat="1" ht="23.1" customHeight="1">
      <c r="A20" s="44"/>
      <c r="B20" s="42"/>
      <c r="C20" s="42"/>
      <c r="D20" s="41"/>
      <c r="E20" s="40"/>
      <c r="F20" s="30"/>
      <c r="G20" s="31"/>
      <c r="H20" s="30"/>
      <c r="I20" s="30"/>
      <c r="J20" s="43"/>
      <c r="K20" s="43"/>
      <c r="L20" s="43"/>
      <c r="M20" s="43"/>
      <c r="N20" s="43"/>
      <c r="O20" s="43"/>
      <c r="P20" s="30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s="33" customFormat="1" ht="23.1" customHeight="1">
      <c r="A21" s="44"/>
      <c r="B21" s="42"/>
      <c r="C21" s="42"/>
      <c r="D21" s="41"/>
      <c r="E21" s="40"/>
      <c r="F21" s="30"/>
      <c r="G21" s="31"/>
      <c r="H21" s="30"/>
      <c r="I21" s="30"/>
      <c r="J21" s="43"/>
      <c r="K21" s="43"/>
      <c r="L21" s="43"/>
      <c r="M21" s="43"/>
      <c r="N21" s="43"/>
      <c r="O21" s="43"/>
      <c r="P21" s="30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spans="1:26" s="33" customFormat="1" ht="23.1" customHeight="1">
      <c r="A22" s="44"/>
      <c r="B22" s="42"/>
      <c r="C22" s="42"/>
      <c r="D22" s="41"/>
      <c r="E22" s="40"/>
      <c r="F22" s="30"/>
      <c r="G22" s="31"/>
      <c r="H22" s="30"/>
      <c r="I22" s="30"/>
      <c r="J22" s="43"/>
      <c r="K22" s="43"/>
      <c r="L22" s="43"/>
      <c r="M22" s="43"/>
      <c r="N22" s="43"/>
      <c r="O22" s="43"/>
      <c r="P22" s="30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spans="1:26" s="33" customFormat="1" ht="23.1" customHeight="1">
      <c r="A23" s="44"/>
      <c r="B23" s="42"/>
      <c r="C23" s="42"/>
      <c r="D23" s="41"/>
      <c r="E23" s="40"/>
      <c r="F23" s="30"/>
      <c r="G23" s="31"/>
      <c r="H23" s="30"/>
      <c r="I23" s="30"/>
      <c r="J23" s="43"/>
      <c r="K23" s="43"/>
      <c r="L23" s="43"/>
      <c r="M23" s="43"/>
      <c r="N23" s="43"/>
      <c r="O23" s="43"/>
      <c r="P23" s="30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spans="1:26" s="33" customFormat="1" ht="23.1" customHeight="1">
      <c r="A24" s="44"/>
      <c r="B24" s="42"/>
      <c r="C24" s="42"/>
      <c r="D24" s="41"/>
      <c r="E24" s="40"/>
      <c r="F24" s="30"/>
      <c r="G24" s="31"/>
      <c r="H24" s="30"/>
      <c r="I24" s="30"/>
      <c r="J24" s="43"/>
      <c r="K24" s="43"/>
      <c r="L24" s="43"/>
      <c r="M24" s="43"/>
      <c r="N24" s="43"/>
      <c r="O24" s="43"/>
      <c r="P24" s="30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26" s="33" customFormat="1" ht="23.1" customHeight="1">
      <c r="A25" s="44"/>
      <c r="B25" s="42"/>
      <c r="C25" s="42"/>
      <c r="D25" s="41"/>
      <c r="E25" s="40"/>
      <c r="F25" s="30"/>
      <c r="G25" s="31"/>
      <c r="H25" s="30"/>
      <c r="I25" s="30"/>
      <c r="J25" s="43"/>
      <c r="K25" s="43"/>
      <c r="L25" s="43"/>
      <c r="M25" s="43"/>
      <c r="N25" s="43"/>
      <c r="O25" s="43"/>
      <c r="P25" s="30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s="33" customFormat="1" ht="23.1" customHeight="1">
      <c r="A26" s="44"/>
      <c r="B26" s="42"/>
      <c r="C26" s="42"/>
      <c r="D26" s="41"/>
      <c r="E26" s="40"/>
      <c r="F26" s="30"/>
      <c r="G26" s="31"/>
      <c r="H26" s="30"/>
      <c r="I26" s="30"/>
      <c r="J26" s="43"/>
      <c r="K26" s="43"/>
      <c r="L26" s="43"/>
      <c r="M26" s="43"/>
      <c r="N26" s="43"/>
      <c r="O26" s="43"/>
      <c r="P26" s="30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s="33" customFormat="1" ht="23.1" customHeight="1">
      <c r="A27" s="44"/>
      <c r="B27" s="42"/>
      <c r="C27" s="42"/>
      <c r="D27" s="41"/>
      <c r="E27" s="40"/>
      <c r="F27" s="30"/>
      <c r="G27" s="31"/>
      <c r="H27" s="30"/>
      <c r="I27" s="30"/>
      <c r="J27" s="43"/>
      <c r="K27" s="43"/>
      <c r="L27" s="43"/>
      <c r="M27" s="43"/>
      <c r="N27" s="43"/>
      <c r="O27" s="43"/>
      <c r="P27" s="30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s="33" customFormat="1" ht="21.95" customHeight="1">
      <c r="E28" s="34"/>
      <c r="G28" s="34"/>
    </row>
    <row r="29" spans="1:26" s="33" customFormat="1" ht="21.95" customHeight="1">
      <c r="E29" s="34"/>
      <c r="G29" s="34"/>
    </row>
    <row r="30" spans="1:26" s="33" customFormat="1" ht="21.95" customHeight="1">
      <c r="E30" s="34"/>
      <c r="G30" s="34"/>
    </row>
    <row r="31" spans="1:26" s="33" customFormat="1" ht="21.95" customHeight="1">
      <c r="E31" s="34"/>
      <c r="G31" s="34"/>
    </row>
    <row r="32" spans="1:26" s="33" customFormat="1" ht="21.95" customHeight="1">
      <c r="E32" s="34"/>
      <c r="G32" s="34"/>
    </row>
    <row r="33" spans="5:7" s="33" customFormat="1" ht="21.95" customHeight="1">
      <c r="E33" s="34"/>
      <c r="G33" s="34"/>
    </row>
    <row r="34" spans="5:7" s="33" customFormat="1" ht="21.95" customHeight="1">
      <c r="E34" s="34"/>
      <c r="G34" s="34"/>
    </row>
    <row r="35" spans="5:7" s="33" customFormat="1" ht="21.95" customHeight="1">
      <c r="E35" s="34"/>
      <c r="G35" s="34"/>
    </row>
    <row r="36" spans="5:7" s="33" customFormat="1" ht="21.95" customHeight="1">
      <c r="E36" s="34"/>
      <c r="G36" s="34"/>
    </row>
    <row r="37" spans="5:7" s="33" customFormat="1" ht="21.95" customHeight="1">
      <c r="E37" s="34"/>
      <c r="G37" s="34"/>
    </row>
    <row r="38" spans="5:7" s="33" customFormat="1" ht="21.95" customHeight="1">
      <c r="E38" s="34"/>
      <c r="G38" s="34"/>
    </row>
    <row r="39" spans="5:7" s="33" customFormat="1" ht="21.95" customHeight="1">
      <c r="E39" s="34"/>
      <c r="G39" s="34"/>
    </row>
    <row r="40" spans="5:7" s="33" customFormat="1" ht="21.95" customHeight="1">
      <c r="E40" s="34"/>
      <c r="G40" s="34"/>
    </row>
    <row r="41" spans="5:7" s="33" customFormat="1" ht="21.95" customHeight="1">
      <c r="E41" s="34"/>
      <c r="G41" s="34"/>
    </row>
    <row r="42" spans="5:7" s="33" customFormat="1" ht="21.95" customHeight="1">
      <c r="E42" s="34"/>
      <c r="G42" s="34"/>
    </row>
    <row r="43" spans="5:7" s="33" customFormat="1" ht="21.95" customHeight="1">
      <c r="E43" s="34"/>
      <c r="G43" s="34"/>
    </row>
    <row r="44" spans="5:7" s="33" customFormat="1" ht="21.95" customHeight="1">
      <c r="E44" s="34"/>
      <c r="G44" s="34"/>
    </row>
    <row r="45" spans="5:7" s="33" customFormat="1" ht="21.95" customHeight="1">
      <c r="E45" s="34"/>
      <c r="G45" s="34"/>
    </row>
    <row r="46" spans="5:7" s="33" customFormat="1" ht="21.95" customHeight="1">
      <c r="E46" s="34"/>
      <c r="G46" s="34"/>
    </row>
    <row r="47" spans="5:7" s="33" customFormat="1" ht="21.95" customHeight="1">
      <c r="E47" s="34"/>
      <c r="G47" s="34"/>
    </row>
    <row r="48" spans="5:7" s="33" customFormat="1" ht="21.95" customHeight="1">
      <c r="E48" s="34"/>
      <c r="G48" s="34"/>
    </row>
    <row r="49" spans="5:7" s="33" customFormat="1" ht="21.95" customHeight="1">
      <c r="E49" s="34"/>
      <c r="G49" s="34"/>
    </row>
    <row r="50" spans="5:7" s="33" customFormat="1" ht="21.95" customHeight="1">
      <c r="E50" s="34"/>
      <c r="G50" s="34"/>
    </row>
    <row r="51" spans="5:7" s="33" customFormat="1" ht="21.95" customHeight="1">
      <c r="E51" s="34"/>
      <c r="G51" s="34"/>
    </row>
    <row r="52" spans="5:7" s="33" customFormat="1" ht="21.95" customHeight="1">
      <c r="E52" s="34"/>
      <c r="G52" s="34"/>
    </row>
    <row r="53" spans="5:7" s="33" customFormat="1" ht="21.95" customHeight="1">
      <c r="E53" s="34"/>
      <c r="G53" s="34"/>
    </row>
    <row r="54" spans="5:7" s="33" customFormat="1" ht="21.95" customHeight="1">
      <c r="E54" s="34"/>
      <c r="G54" s="34"/>
    </row>
    <row r="55" spans="5:7" s="33" customFormat="1" ht="21.95" customHeight="1">
      <c r="E55" s="34"/>
      <c r="G55" s="34"/>
    </row>
    <row r="56" spans="5:7" s="33" customFormat="1" ht="21.95" customHeight="1">
      <c r="E56" s="34"/>
      <c r="G56" s="34"/>
    </row>
    <row r="57" spans="5:7" s="33" customFormat="1" ht="21.95" customHeight="1">
      <c r="E57" s="34"/>
      <c r="G57" s="34"/>
    </row>
    <row r="58" spans="5:7" s="33" customFormat="1" ht="21.95" customHeight="1">
      <c r="E58" s="34"/>
      <c r="G58" s="34"/>
    </row>
    <row r="59" spans="5:7" s="33" customFormat="1" ht="21.95" customHeight="1">
      <c r="E59" s="34"/>
      <c r="G59" s="34"/>
    </row>
    <row r="60" spans="5:7" s="33" customFormat="1" ht="21.95" customHeight="1">
      <c r="E60" s="34"/>
      <c r="G60" s="34"/>
    </row>
    <row r="61" spans="5:7" s="33" customFormat="1" ht="21.95" customHeight="1">
      <c r="E61" s="34"/>
      <c r="G61" s="34"/>
    </row>
    <row r="62" spans="5:7" s="33" customFormat="1" ht="21.95" customHeight="1">
      <c r="E62" s="34"/>
      <c r="G62" s="34"/>
    </row>
    <row r="63" spans="5:7" s="33" customFormat="1" ht="21.95" customHeight="1">
      <c r="E63" s="34"/>
      <c r="G63" s="34"/>
    </row>
    <row r="64" spans="5:7" s="33" customFormat="1" ht="21.95" customHeight="1">
      <c r="E64" s="34"/>
      <c r="G64" s="34"/>
    </row>
    <row r="65" spans="5:7" s="33" customFormat="1" ht="21.95" customHeight="1">
      <c r="E65" s="34"/>
      <c r="G65" s="34"/>
    </row>
    <row r="66" spans="5:7" s="33" customFormat="1" ht="21.95" customHeight="1">
      <c r="E66" s="34"/>
      <c r="G66" s="34"/>
    </row>
    <row r="67" spans="5:7" s="33" customFormat="1" ht="21.95" customHeight="1">
      <c r="E67" s="34"/>
      <c r="G67" s="34"/>
    </row>
    <row r="68" spans="5:7" s="33" customFormat="1" ht="21.95" customHeight="1">
      <c r="E68" s="34"/>
      <c r="G68" s="34"/>
    </row>
    <row r="69" spans="5:7" s="33" customFormat="1" ht="21.95" customHeight="1">
      <c r="E69" s="34"/>
      <c r="G69" s="34"/>
    </row>
    <row r="70" spans="5:7" s="33" customFormat="1" ht="21.95" customHeight="1">
      <c r="E70" s="34"/>
      <c r="G70" s="34"/>
    </row>
    <row r="71" spans="5:7" s="33" customFormat="1" ht="21.95" customHeight="1">
      <c r="E71" s="34"/>
      <c r="G71" s="34"/>
    </row>
    <row r="72" spans="5:7" s="33" customFormat="1" ht="21.95" customHeight="1">
      <c r="E72" s="34"/>
      <c r="G72" s="34"/>
    </row>
    <row r="73" spans="5:7" s="33" customFormat="1" ht="21.95" customHeight="1">
      <c r="E73" s="34"/>
      <c r="G73" s="34"/>
    </row>
    <row r="74" spans="5:7" s="33" customFormat="1" ht="21.95" customHeight="1">
      <c r="E74" s="34"/>
      <c r="G74" s="34"/>
    </row>
    <row r="75" spans="5:7" s="33" customFormat="1" ht="21.95" customHeight="1">
      <c r="E75" s="34"/>
      <c r="G75" s="34"/>
    </row>
    <row r="76" spans="5:7" s="33" customFormat="1" ht="21.95" customHeight="1">
      <c r="E76" s="34"/>
      <c r="G76" s="34"/>
    </row>
    <row r="77" spans="5:7" ht="21.95" customHeight="1"/>
    <row r="78" spans="5:7" ht="21.95" customHeight="1"/>
    <row r="79" spans="5:7" ht="21.95" customHeight="1"/>
    <row r="80" spans="5:7" ht="21.95" customHeight="1"/>
    <row r="81" ht="21.95" customHeight="1"/>
    <row r="82" ht="21.95" customHeight="1"/>
    <row r="83" ht="21.95" customHeight="1"/>
    <row r="84" ht="21.95" customHeight="1"/>
    <row r="85" ht="21.95" customHeight="1"/>
    <row r="86" ht="21.95" customHeight="1"/>
    <row r="87" ht="21.95" customHeight="1"/>
    <row r="88" ht="21.95" customHeight="1"/>
    <row r="89" ht="21.95" customHeight="1"/>
    <row r="90" ht="21.95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</sheetData>
  <mergeCells count="11">
    <mergeCell ref="A4:P4"/>
    <mergeCell ref="A1:P1"/>
    <mergeCell ref="A2:D3"/>
    <mergeCell ref="E2:E3"/>
    <mergeCell ref="F2:F3"/>
    <mergeCell ref="G2:G3"/>
    <mergeCell ref="H2:I2"/>
    <mergeCell ref="J2:K2"/>
    <mergeCell ref="L2:M2"/>
    <mergeCell ref="N2:O2"/>
    <mergeCell ref="P2:P3"/>
  </mergeCells>
  <phoneticPr fontId="2" type="noConversion"/>
  <printOptions horizontalCentered="1"/>
  <pageMargins left="0.55118110236220474" right="0.55118110236220474" top="0.59055118110236227" bottom="0.59055118110236227" header="0.39370078740157483" footer="0.39370078740157483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6"/>
  <sheetViews>
    <sheetView view="pageBreakPreview" zoomScaleSheetLayoutView="100" workbookViewId="0">
      <pane ySplit="4" topLeftCell="A36" activePane="bottomLeft" state="frozen"/>
      <selection activeCell="C8" sqref="C8"/>
      <selection pane="bottomLeft" activeCell="E26" sqref="E26:L40"/>
    </sheetView>
  </sheetViews>
  <sheetFormatPr defaultRowHeight="18" customHeight="1"/>
  <cols>
    <col min="1" max="1" width="23.77734375" style="28" customWidth="1"/>
    <col min="2" max="2" width="22.77734375" style="29" customWidth="1"/>
    <col min="3" max="3" width="7.77734375" style="28" customWidth="1"/>
    <col min="4" max="4" width="4.77734375" style="29" customWidth="1"/>
    <col min="5" max="5" width="10.77734375" style="28" customWidth="1"/>
    <col min="6" max="6" width="12.77734375" style="28" customWidth="1"/>
    <col min="7" max="7" width="10.77734375" style="28" customWidth="1"/>
    <col min="8" max="8" width="11.77734375" style="28" customWidth="1"/>
    <col min="9" max="9" width="10.77734375" style="28" customWidth="1"/>
    <col min="10" max="10" width="11.77734375" style="28" customWidth="1"/>
    <col min="11" max="11" width="10.77734375" style="28" customWidth="1"/>
    <col min="12" max="12" width="11.77734375" style="28" customWidth="1"/>
    <col min="13" max="13" width="9.77734375" style="28" bestFit="1" customWidth="1"/>
    <col min="14" max="16384" width="8.88671875" style="28"/>
  </cols>
  <sheetData>
    <row r="1" spans="1:23" s="23" customFormat="1" ht="35.1" customHeight="1">
      <c r="A1" s="89" t="s">
        <v>12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s="25" customFormat="1" ht="22.5" customHeight="1">
      <c r="A2" s="97" t="s">
        <v>0</v>
      </c>
      <c r="B2" s="97" t="s">
        <v>1</v>
      </c>
      <c r="C2" s="97" t="s">
        <v>2</v>
      </c>
      <c r="D2" s="97" t="s">
        <v>3</v>
      </c>
      <c r="E2" s="97" t="s">
        <v>4</v>
      </c>
      <c r="F2" s="97"/>
      <c r="G2" s="97" t="s">
        <v>5</v>
      </c>
      <c r="H2" s="97"/>
      <c r="I2" s="97" t="s">
        <v>6</v>
      </c>
      <c r="J2" s="97"/>
      <c r="K2" s="97" t="s">
        <v>7</v>
      </c>
      <c r="L2" s="97"/>
      <c r="M2" s="97" t="s">
        <v>8</v>
      </c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s="25" customFormat="1" ht="22.5" customHeight="1">
      <c r="A3" s="97"/>
      <c r="B3" s="97"/>
      <c r="C3" s="97"/>
      <c r="D3" s="97"/>
      <c r="E3" s="26" t="s">
        <v>9</v>
      </c>
      <c r="F3" s="26" t="s">
        <v>10</v>
      </c>
      <c r="G3" s="26" t="s">
        <v>9</v>
      </c>
      <c r="H3" s="26" t="s">
        <v>10</v>
      </c>
      <c r="I3" s="26" t="s">
        <v>9</v>
      </c>
      <c r="J3" s="26" t="s">
        <v>10</v>
      </c>
      <c r="K3" s="26" t="s">
        <v>9</v>
      </c>
      <c r="L3" s="26" t="s">
        <v>10</v>
      </c>
      <c r="M3" s="97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s="39" customFormat="1" ht="22.5" customHeight="1">
      <c r="A4" s="35" t="s">
        <v>13</v>
      </c>
      <c r="B4" s="36" t="s">
        <v>11</v>
      </c>
      <c r="C4" s="35">
        <v>0</v>
      </c>
      <c r="D4" s="36" t="s">
        <v>11</v>
      </c>
      <c r="E4" s="35">
        <f t="shared" ref="E4:F40" si="0">G4+I4+K4</f>
        <v>0</v>
      </c>
      <c r="F4" s="35">
        <f t="shared" si="0"/>
        <v>93538844</v>
      </c>
      <c r="G4" s="35">
        <v>0</v>
      </c>
      <c r="H4" s="35">
        <f>H6+H24</f>
        <v>29235272</v>
      </c>
      <c r="I4" s="35">
        <v>0</v>
      </c>
      <c r="J4" s="35">
        <f>J6+J24</f>
        <v>56382257</v>
      </c>
      <c r="K4" s="35">
        <v>0</v>
      </c>
      <c r="L4" s="35">
        <f>L6+L24</f>
        <v>7921315</v>
      </c>
      <c r="M4" s="37" t="s">
        <v>11</v>
      </c>
      <c r="N4" s="38"/>
      <c r="O4" s="38"/>
      <c r="P4" s="38"/>
      <c r="Q4" s="38"/>
      <c r="R4" s="38"/>
      <c r="S4" s="38"/>
      <c r="T4" s="38"/>
      <c r="U4" s="38"/>
      <c r="V4" s="38"/>
      <c r="W4" s="38"/>
    </row>
    <row r="5" spans="1:23" s="33" customFormat="1" ht="22.5" customHeight="1">
      <c r="A5" s="30" t="s">
        <v>14</v>
      </c>
      <c r="B5" s="31" t="s">
        <v>11</v>
      </c>
      <c r="C5" s="30">
        <v>0</v>
      </c>
      <c r="D5" s="31" t="s">
        <v>11</v>
      </c>
      <c r="E5" s="30">
        <f t="shared" si="0"/>
        <v>0</v>
      </c>
      <c r="F5" s="30">
        <f t="shared" si="0"/>
        <v>0</v>
      </c>
      <c r="G5" s="30">
        <v>0</v>
      </c>
      <c r="H5" s="30">
        <f>TRUNC(C5*G5,0)</f>
        <v>0</v>
      </c>
      <c r="I5" s="30">
        <v>0</v>
      </c>
      <c r="J5" s="30">
        <f>TRUNC(C5*I5,0)</f>
        <v>0</v>
      </c>
      <c r="K5" s="30">
        <v>0</v>
      </c>
      <c r="L5" s="30">
        <f>TRUNC(C5*K5,0)</f>
        <v>0</v>
      </c>
      <c r="M5" s="27" t="s">
        <v>11</v>
      </c>
      <c r="N5" s="32"/>
      <c r="O5" s="38"/>
      <c r="P5" s="38"/>
      <c r="Q5" s="38"/>
      <c r="R5" s="32"/>
      <c r="S5" s="32"/>
      <c r="T5" s="32"/>
      <c r="U5" s="32"/>
      <c r="V5" s="32"/>
      <c r="W5" s="32"/>
    </row>
    <row r="6" spans="1:23" s="39" customFormat="1" ht="22.5" customHeight="1">
      <c r="A6" s="35" t="s">
        <v>64</v>
      </c>
      <c r="B6" s="36" t="s">
        <v>11</v>
      </c>
      <c r="C6" s="35">
        <v>0</v>
      </c>
      <c r="D6" s="36" t="s">
        <v>11</v>
      </c>
      <c r="E6" s="35">
        <f t="shared" si="0"/>
        <v>0</v>
      </c>
      <c r="F6" s="35">
        <f t="shared" si="0"/>
        <v>89673613</v>
      </c>
      <c r="G6" s="35">
        <v>0</v>
      </c>
      <c r="H6" s="35">
        <f>H7+H10+H13+H15</f>
        <v>27796055</v>
      </c>
      <c r="I6" s="35">
        <v>0</v>
      </c>
      <c r="J6" s="35">
        <f>J7+J10+J13+J15</f>
        <v>54324115</v>
      </c>
      <c r="K6" s="35">
        <v>0</v>
      </c>
      <c r="L6" s="35">
        <f>L7+L10+L13+L15</f>
        <v>7553443</v>
      </c>
      <c r="M6" s="37" t="s">
        <v>11</v>
      </c>
      <c r="N6" s="38"/>
      <c r="O6" s="38"/>
      <c r="P6" s="38"/>
      <c r="Q6" s="38"/>
      <c r="R6" s="38"/>
      <c r="S6" s="38"/>
      <c r="T6" s="38"/>
      <c r="U6" s="38"/>
      <c r="V6" s="38"/>
      <c r="W6" s="38"/>
    </row>
    <row r="7" spans="1:23" s="33" customFormat="1" ht="22.5" customHeight="1">
      <c r="A7" s="30" t="s">
        <v>65</v>
      </c>
      <c r="B7" s="31" t="s">
        <v>49</v>
      </c>
      <c r="C7" s="30">
        <v>0</v>
      </c>
      <c r="D7" s="31" t="s">
        <v>11</v>
      </c>
      <c r="E7" s="30">
        <f t="shared" si="0"/>
        <v>0</v>
      </c>
      <c r="F7" s="30">
        <f t="shared" si="0"/>
        <v>13399230</v>
      </c>
      <c r="G7" s="30">
        <v>0</v>
      </c>
      <c r="H7" s="30">
        <f>SUM(H8:H9)</f>
        <v>687140</v>
      </c>
      <c r="I7" s="30">
        <v>0</v>
      </c>
      <c r="J7" s="30">
        <f>SUM(J8:J9)</f>
        <v>10968655</v>
      </c>
      <c r="K7" s="30">
        <v>0</v>
      </c>
      <c r="L7" s="30">
        <f>SUM(L8:L9)</f>
        <v>1743435</v>
      </c>
      <c r="M7" s="27" t="s">
        <v>11</v>
      </c>
      <c r="N7" s="32"/>
      <c r="O7" s="73" t="s">
        <v>62</v>
      </c>
      <c r="P7" s="73" t="s">
        <v>63</v>
      </c>
      <c r="Q7" s="73" t="s">
        <v>43</v>
      </c>
      <c r="R7" s="32"/>
      <c r="S7" s="32"/>
      <c r="T7" s="32"/>
      <c r="U7" s="32"/>
      <c r="V7" s="32"/>
      <c r="W7" s="32"/>
    </row>
    <row r="8" spans="1:23" s="33" customFormat="1" ht="22.5" customHeight="1">
      <c r="A8" s="30" t="s">
        <v>66</v>
      </c>
      <c r="B8" s="31" t="s">
        <v>29</v>
      </c>
      <c r="C8" s="30">
        <f>Q8</f>
        <v>3655</v>
      </c>
      <c r="D8" s="31" t="s">
        <v>16</v>
      </c>
      <c r="E8" s="30">
        <f t="shared" si="0"/>
        <v>2586</v>
      </c>
      <c r="F8" s="30">
        <f t="shared" si="0"/>
        <v>9451830</v>
      </c>
      <c r="G8" s="30">
        <v>158</v>
      </c>
      <c r="H8" s="30">
        <f>TRUNC(C8*G8,0)</f>
        <v>577490</v>
      </c>
      <c r="I8" s="30">
        <v>1981</v>
      </c>
      <c r="J8" s="30">
        <f>TRUNC(C8*I8,0)</f>
        <v>7240555</v>
      </c>
      <c r="K8" s="30">
        <v>447</v>
      </c>
      <c r="L8" s="30">
        <f>TRUNC(C8*K8,0)</f>
        <v>1633785</v>
      </c>
      <c r="M8" s="27" t="s">
        <v>17</v>
      </c>
      <c r="N8" s="32"/>
      <c r="O8" s="72">
        <v>3560</v>
      </c>
      <c r="P8" s="72">
        <v>95</v>
      </c>
      <c r="Q8" s="72">
        <f>SUM(O8:P8)</f>
        <v>3655</v>
      </c>
      <c r="R8" s="32"/>
      <c r="S8" s="32"/>
      <c r="T8" s="32"/>
      <c r="U8" s="32"/>
      <c r="V8" s="32"/>
      <c r="W8" s="32"/>
    </row>
    <row r="9" spans="1:23" s="33" customFormat="1" ht="22.5" customHeight="1">
      <c r="A9" s="30" t="s">
        <v>67</v>
      </c>
      <c r="B9" s="31" t="s">
        <v>30</v>
      </c>
      <c r="C9" s="30">
        <f>Q9</f>
        <v>3655</v>
      </c>
      <c r="D9" s="31" t="s">
        <v>16</v>
      </c>
      <c r="E9" s="30">
        <f t="shared" si="0"/>
        <v>1080</v>
      </c>
      <c r="F9" s="30">
        <f t="shared" si="0"/>
        <v>3947400</v>
      </c>
      <c r="G9" s="30">
        <v>30</v>
      </c>
      <c r="H9" s="30">
        <f>TRUNC(C9*G9,0)</f>
        <v>109650</v>
      </c>
      <c r="I9" s="30">
        <v>1020</v>
      </c>
      <c r="J9" s="30">
        <f>TRUNC(C9*I9,0)</f>
        <v>3728100</v>
      </c>
      <c r="K9" s="30">
        <v>30</v>
      </c>
      <c r="L9" s="30">
        <f>TRUNC(C9*K9,0)</f>
        <v>109650</v>
      </c>
      <c r="M9" s="27" t="s">
        <v>18</v>
      </c>
      <c r="N9" s="32"/>
      <c r="O9" s="72">
        <f>O8</f>
        <v>3560</v>
      </c>
      <c r="P9" s="72">
        <f>P8</f>
        <v>95</v>
      </c>
      <c r="Q9" s="72">
        <f>Q8</f>
        <v>3655</v>
      </c>
      <c r="R9" s="32"/>
      <c r="S9" s="32"/>
      <c r="T9" s="32"/>
      <c r="U9" s="32"/>
      <c r="V9" s="32"/>
      <c r="W9" s="32"/>
    </row>
    <row r="10" spans="1:23" s="33" customFormat="1" ht="22.5" customHeight="1">
      <c r="A10" s="30" t="s">
        <v>68</v>
      </c>
      <c r="B10" s="31" t="s">
        <v>11</v>
      </c>
      <c r="C10" s="30">
        <v>0</v>
      </c>
      <c r="D10" s="31" t="s">
        <v>11</v>
      </c>
      <c r="E10" s="30">
        <f t="shared" si="0"/>
        <v>0</v>
      </c>
      <c r="F10" s="30">
        <f t="shared" si="0"/>
        <v>30099916</v>
      </c>
      <c r="G10" s="30">
        <v>0</v>
      </c>
      <c r="H10" s="30">
        <f>SUM(H11:H12)</f>
        <v>11585406</v>
      </c>
      <c r="I10" s="30">
        <v>0</v>
      </c>
      <c r="J10" s="30">
        <f>SUM(J11:J12)</f>
        <v>14959164</v>
      </c>
      <c r="K10" s="30">
        <v>0</v>
      </c>
      <c r="L10" s="30">
        <f>SUM(L11:L12)</f>
        <v>3555346</v>
      </c>
      <c r="M10" s="27" t="s">
        <v>14</v>
      </c>
      <c r="N10" s="32"/>
      <c r="O10" s="72">
        <v>0</v>
      </c>
      <c r="P10" s="72">
        <v>0</v>
      </c>
      <c r="Q10" s="72">
        <f t="shared" ref="Q10:Q14" si="1">SUM(O10:P10)</f>
        <v>0</v>
      </c>
      <c r="R10" s="32"/>
      <c r="S10" s="32"/>
      <c r="T10" s="32"/>
      <c r="U10" s="32"/>
      <c r="V10" s="32"/>
      <c r="W10" s="32"/>
    </row>
    <row r="11" spans="1:23" s="33" customFormat="1" ht="22.5" customHeight="1">
      <c r="A11" s="30" t="s">
        <v>69</v>
      </c>
      <c r="B11" s="31" t="s">
        <v>41</v>
      </c>
      <c r="C11" s="30">
        <f t="shared" ref="C11:C22" si="2">Q11</f>
        <v>88</v>
      </c>
      <c r="D11" s="31" t="s">
        <v>31</v>
      </c>
      <c r="E11" s="30">
        <f t="shared" si="0"/>
        <v>282257</v>
      </c>
      <c r="F11" s="30">
        <f t="shared" si="0"/>
        <v>24838616</v>
      </c>
      <c r="G11" s="30">
        <v>96162</v>
      </c>
      <c r="H11" s="30">
        <f>TRUNC(C11*G11,0)</f>
        <v>8462256</v>
      </c>
      <c r="I11" s="30">
        <v>149938</v>
      </c>
      <c r="J11" s="30">
        <f>TRUNC(C11*I11,0)</f>
        <v>13194544</v>
      </c>
      <c r="K11" s="30">
        <v>36157</v>
      </c>
      <c r="L11" s="30">
        <f>TRUNC(C11*K11,0)</f>
        <v>3181816</v>
      </c>
      <c r="M11" s="27" t="s">
        <v>32</v>
      </c>
      <c r="N11" s="32"/>
      <c r="O11" s="30">
        <v>83</v>
      </c>
      <c r="P11" s="30">
        <v>5</v>
      </c>
      <c r="Q11" s="30">
        <f t="shared" si="1"/>
        <v>88</v>
      </c>
      <c r="R11" s="32"/>
      <c r="S11" s="32"/>
      <c r="T11" s="32"/>
      <c r="U11" s="32"/>
      <c r="V11" s="32"/>
      <c r="W11" s="32"/>
    </row>
    <row r="12" spans="1:23" s="33" customFormat="1" ht="22.5" customHeight="1">
      <c r="A12" s="30" t="s">
        <v>69</v>
      </c>
      <c r="B12" s="31" t="s">
        <v>42</v>
      </c>
      <c r="C12" s="30">
        <f t="shared" si="2"/>
        <v>10</v>
      </c>
      <c r="D12" s="31" t="s">
        <v>31</v>
      </c>
      <c r="E12" s="30">
        <f t="shared" si="0"/>
        <v>526130</v>
      </c>
      <c r="F12" s="30">
        <f t="shared" si="0"/>
        <v>5261300</v>
      </c>
      <c r="G12" s="30">
        <v>312315</v>
      </c>
      <c r="H12" s="30">
        <f>TRUNC(C12*G12,0)</f>
        <v>3123150</v>
      </c>
      <c r="I12" s="30">
        <v>176462</v>
      </c>
      <c r="J12" s="30">
        <f>TRUNC(C12*I12,0)</f>
        <v>1764620</v>
      </c>
      <c r="K12" s="30">
        <v>37353</v>
      </c>
      <c r="L12" s="30">
        <f>TRUNC(C12*K12,0)</f>
        <v>373530</v>
      </c>
      <c r="M12" s="27" t="s">
        <v>33</v>
      </c>
      <c r="N12" s="32"/>
      <c r="O12" s="30">
        <v>10</v>
      </c>
      <c r="P12" s="30">
        <v>0</v>
      </c>
      <c r="Q12" s="30">
        <f t="shared" si="1"/>
        <v>10</v>
      </c>
      <c r="R12" s="32"/>
      <c r="S12" s="32"/>
      <c r="T12" s="32"/>
      <c r="U12" s="32"/>
      <c r="V12" s="32"/>
      <c r="W12" s="32"/>
    </row>
    <row r="13" spans="1:23" s="33" customFormat="1" ht="22.5" customHeight="1">
      <c r="A13" s="30" t="s">
        <v>70</v>
      </c>
      <c r="B13" s="31" t="s">
        <v>11</v>
      </c>
      <c r="C13" s="30">
        <v>0</v>
      </c>
      <c r="D13" s="31" t="s">
        <v>11</v>
      </c>
      <c r="E13" s="30">
        <f t="shared" si="0"/>
        <v>0</v>
      </c>
      <c r="F13" s="30">
        <f t="shared" si="0"/>
        <v>30476061</v>
      </c>
      <c r="G13" s="30">
        <v>0</v>
      </c>
      <c r="H13" s="30">
        <f>H14</f>
        <v>14015430</v>
      </c>
      <c r="I13" s="30">
        <v>0</v>
      </c>
      <c r="J13" s="30">
        <f>J14</f>
        <v>14508351</v>
      </c>
      <c r="K13" s="30">
        <v>0</v>
      </c>
      <c r="L13" s="30">
        <f>L14</f>
        <v>1952280</v>
      </c>
      <c r="M13" s="27" t="s">
        <v>14</v>
      </c>
      <c r="N13" s="32"/>
      <c r="O13" s="72">
        <v>0</v>
      </c>
      <c r="P13" s="72">
        <v>0</v>
      </c>
      <c r="Q13" s="72">
        <f t="shared" si="1"/>
        <v>0</v>
      </c>
      <c r="R13" s="32"/>
      <c r="S13" s="32"/>
      <c r="T13" s="32"/>
      <c r="U13" s="32"/>
      <c r="V13" s="32"/>
      <c r="W13" s="32"/>
    </row>
    <row r="14" spans="1:23" s="33" customFormat="1" ht="22.5" customHeight="1">
      <c r="A14" s="30" t="s">
        <v>71</v>
      </c>
      <c r="B14" s="31" t="s">
        <v>35</v>
      </c>
      <c r="C14" s="30">
        <f t="shared" si="2"/>
        <v>99</v>
      </c>
      <c r="D14" s="31" t="s">
        <v>31</v>
      </c>
      <c r="E14" s="30">
        <f t="shared" si="0"/>
        <v>307839</v>
      </c>
      <c r="F14" s="30">
        <f t="shared" si="0"/>
        <v>30476061</v>
      </c>
      <c r="G14" s="30">
        <v>141570</v>
      </c>
      <c r="H14" s="30">
        <f>TRUNC(C14*G14,0)</f>
        <v>14015430</v>
      </c>
      <c r="I14" s="30">
        <v>146549</v>
      </c>
      <c r="J14" s="30">
        <f>TRUNC(C14*I14,0)</f>
        <v>14508351</v>
      </c>
      <c r="K14" s="30">
        <v>19720</v>
      </c>
      <c r="L14" s="30">
        <f>TRUNC(C14*K14,0)</f>
        <v>1952280</v>
      </c>
      <c r="M14" s="27" t="s">
        <v>34</v>
      </c>
      <c r="N14" s="32"/>
      <c r="O14" s="30">
        <v>94</v>
      </c>
      <c r="P14" s="30">
        <v>5</v>
      </c>
      <c r="Q14" s="30">
        <f t="shared" si="1"/>
        <v>99</v>
      </c>
      <c r="R14" s="32"/>
      <c r="S14" s="32"/>
      <c r="T14" s="32"/>
      <c r="U14" s="32"/>
      <c r="V14" s="32"/>
      <c r="W14" s="32"/>
    </row>
    <row r="15" spans="1:23" s="33" customFormat="1" ht="22.5" customHeight="1">
      <c r="A15" s="30" t="s">
        <v>72</v>
      </c>
      <c r="B15" s="31" t="s">
        <v>11</v>
      </c>
      <c r="C15" s="30">
        <v>0</v>
      </c>
      <c r="D15" s="31" t="s">
        <v>11</v>
      </c>
      <c r="E15" s="30">
        <f t="shared" si="0"/>
        <v>0</v>
      </c>
      <c r="F15" s="30">
        <f t="shared" si="0"/>
        <v>15698406</v>
      </c>
      <c r="G15" s="30">
        <v>0</v>
      </c>
      <c r="H15" s="30">
        <f>SUM(H16:H22)</f>
        <v>1508079</v>
      </c>
      <c r="I15" s="30">
        <v>0</v>
      </c>
      <c r="J15" s="30">
        <f>SUM(J16:J22)</f>
        <v>13887945</v>
      </c>
      <c r="K15" s="30">
        <v>0</v>
      </c>
      <c r="L15" s="30">
        <f>SUM(L16:L22)</f>
        <v>302382</v>
      </c>
      <c r="M15" s="27" t="s">
        <v>14</v>
      </c>
      <c r="N15" s="32"/>
      <c r="O15" s="30">
        <v>0</v>
      </c>
      <c r="P15" s="30">
        <v>0</v>
      </c>
      <c r="Q15" s="30">
        <f t="shared" ref="Q15:Q22" si="3">SUM(O15:P15)</f>
        <v>0</v>
      </c>
      <c r="R15" s="32"/>
      <c r="S15" s="32"/>
      <c r="T15" s="32"/>
      <c r="U15" s="32"/>
      <c r="V15" s="32"/>
      <c r="W15" s="32"/>
    </row>
    <row r="16" spans="1:23" s="33" customFormat="1" ht="22.5" customHeight="1">
      <c r="A16" s="30" t="s">
        <v>73</v>
      </c>
      <c r="B16" s="31" t="s">
        <v>50</v>
      </c>
      <c r="C16" s="30">
        <f t="shared" si="2"/>
        <v>9</v>
      </c>
      <c r="D16" s="31" t="s">
        <v>46</v>
      </c>
      <c r="E16" s="30">
        <f t="shared" si="0"/>
        <v>481124</v>
      </c>
      <c r="F16" s="30">
        <f t="shared" si="0"/>
        <v>4330116</v>
      </c>
      <c r="G16" s="30">
        <v>22599</v>
      </c>
      <c r="H16" s="30">
        <f t="shared" ref="H16:H22" si="4">TRUNC(C16*G16,0)</f>
        <v>203391</v>
      </c>
      <c r="I16" s="30">
        <v>456302</v>
      </c>
      <c r="J16" s="30">
        <f t="shared" ref="J16:J22" si="5">TRUNC(C16*I16,0)</f>
        <v>4106718</v>
      </c>
      <c r="K16" s="30">
        <v>2223</v>
      </c>
      <c r="L16" s="30">
        <f t="shared" ref="L16:L22" si="6">TRUNC(C16*K16,0)</f>
        <v>20007</v>
      </c>
      <c r="M16" s="27" t="s">
        <v>47</v>
      </c>
      <c r="N16" s="32"/>
      <c r="O16" s="30">
        <v>9</v>
      </c>
      <c r="P16" s="30">
        <v>0</v>
      </c>
      <c r="Q16" s="30">
        <f t="shared" si="3"/>
        <v>9</v>
      </c>
      <c r="R16" s="32"/>
      <c r="S16" s="32"/>
      <c r="T16" s="32"/>
      <c r="U16" s="32"/>
      <c r="V16" s="32"/>
      <c r="W16" s="32"/>
    </row>
    <row r="17" spans="1:23" s="33" customFormat="1" ht="22.5" customHeight="1">
      <c r="A17" s="30" t="s">
        <v>73</v>
      </c>
      <c r="B17" s="31" t="s">
        <v>51</v>
      </c>
      <c r="C17" s="30">
        <f t="shared" si="2"/>
        <v>3</v>
      </c>
      <c r="D17" s="31" t="s">
        <v>46</v>
      </c>
      <c r="E17" s="30">
        <f t="shared" si="0"/>
        <v>590596</v>
      </c>
      <c r="F17" s="30">
        <f t="shared" si="0"/>
        <v>1771788</v>
      </c>
      <c r="G17" s="30">
        <v>34088</v>
      </c>
      <c r="H17" s="30">
        <f t="shared" si="4"/>
        <v>102264</v>
      </c>
      <c r="I17" s="30">
        <v>553077</v>
      </c>
      <c r="J17" s="30">
        <f t="shared" si="5"/>
        <v>1659231</v>
      </c>
      <c r="K17" s="30">
        <v>3431</v>
      </c>
      <c r="L17" s="30">
        <f t="shared" si="6"/>
        <v>10293</v>
      </c>
      <c r="M17" s="27" t="s">
        <v>48</v>
      </c>
      <c r="N17" s="32"/>
      <c r="O17" s="30">
        <v>3</v>
      </c>
      <c r="P17" s="30">
        <v>0</v>
      </c>
      <c r="Q17" s="30">
        <f t="shared" si="3"/>
        <v>3</v>
      </c>
      <c r="R17" s="32"/>
      <c r="S17" s="32"/>
      <c r="T17" s="32"/>
      <c r="U17" s="32"/>
      <c r="V17" s="32"/>
      <c r="W17" s="32"/>
    </row>
    <row r="18" spans="1:23" s="33" customFormat="1" ht="22.5" customHeight="1">
      <c r="A18" s="30" t="s">
        <v>73</v>
      </c>
      <c r="B18" s="31" t="s">
        <v>52</v>
      </c>
      <c r="C18" s="30">
        <f t="shared" si="2"/>
        <v>0</v>
      </c>
      <c r="D18" s="31" t="s">
        <v>46</v>
      </c>
      <c r="E18" s="30">
        <f t="shared" si="0"/>
        <v>674117</v>
      </c>
      <c r="F18" s="30">
        <f t="shared" si="0"/>
        <v>0</v>
      </c>
      <c r="G18" s="30">
        <v>52958</v>
      </c>
      <c r="H18" s="30">
        <f t="shared" si="4"/>
        <v>0</v>
      </c>
      <c r="I18" s="30">
        <v>614901</v>
      </c>
      <c r="J18" s="30">
        <f t="shared" si="5"/>
        <v>0</v>
      </c>
      <c r="K18" s="30">
        <v>6258</v>
      </c>
      <c r="L18" s="30">
        <f t="shared" si="6"/>
        <v>0</v>
      </c>
      <c r="M18" s="27" t="s">
        <v>53</v>
      </c>
      <c r="N18" s="32"/>
      <c r="O18" s="30">
        <v>0</v>
      </c>
      <c r="P18" s="30">
        <v>0</v>
      </c>
      <c r="Q18" s="30">
        <f t="shared" si="3"/>
        <v>0</v>
      </c>
      <c r="R18" s="32"/>
      <c r="S18" s="32"/>
      <c r="T18" s="32"/>
      <c r="U18" s="32"/>
      <c r="V18" s="32"/>
      <c r="W18" s="32"/>
    </row>
    <row r="19" spans="1:23" s="33" customFormat="1" ht="22.5" customHeight="1">
      <c r="A19" s="30" t="s">
        <v>73</v>
      </c>
      <c r="B19" s="31" t="s">
        <v>54</v>
      </c>
      <c r="C19" s="30">
        <f t="shared" si="2"/>
        <v>2</v>
      </c>
      <c r="D19" s="31" t="s">
        <v>46</v>
      </c>
      <c r="E19" s="30">
        <f t="shared" si="0"/>
        <v>718580</v>
      </c>
      <c r="F19" s="30">
        <f t="shared" si="0"/>
        <v>1437160</v>
      </c>
      <c r="G19" s="30">
        <v>70723</v>
      </c>
      <c r="H19" s="30">
        <f t="shared" si="4"/>
        <v>141446</v>
      </c>
      <c r="I19" s="30">
        <v>631736</v>
      </c>
      <c r="J19" s="30">
        <f t="shared" si="5"/>
        <v>1263472</v>
      </c>
      <c r="K19" s="30">
        <v>16121</v>
      </c>
      <c r="L19" s="30">
        <f t="shared" si="6"/>
        <v>32242</v>
      </c>
      <c r="M19" s="27" t="s">
        <v>55</v>
      </c>
      <c r="N19" s="32"/>
      <c r="O19" s="30">
        <v>2</v>
      </c>
      <c r="P19" s="30">
        <v>0</v>
      </c>
      <c r="Q19" s="30">
        <f t="shared" si="3"/>
        <v>2</v>
      </c>
      <c r="R19" s="32"/>
      <c r="S19" s="32"/>
      <c r="T19" s="32"/>
      <c r="U19" s="32"/>
      <c r="V19" s="32"/>
      <c r="W19" s="32"/>
    </row>
    <row r="20" spans="1:23" s="33" customFormat="1" ht="22.5" customHeight="1">
      <c r="A20" s="30" t="s">
        <v>73</v>
      </c>
      <c r="B20" s="31" t="s">
        <v>56</v>
      </c>
      <c r="C20" s="30">
        <f t="shared" si="2"/>
        <v>2</v>
      </c>
      <c r="D20" s="31" t="s">
        <v>46</v>
      </c>
      <c r="E20" s="30">
        <f t="shared" si="0"/>
        <v>858418</v>
      </c>
      <c r="F20" s="30">
        <f t="shared" si="0"/>
        <v>1716836</v>
      </c>
      <c r="G20" s="30">
        <v>103461</v>
      </c>
      <c r="H20" s="30">
        <f t="shared" si="4"/>
        <v>206922</v>
      </c>
      <c r="I20" s="30">
        <v>733072</v>
      </c>
      <c r="J20" s="30">
        <f t="shared" si="5"/>
        <v>1466144</v>
      </c>
      <c r="K20" s="30">
        <v>21885</v>
      </c>
      <c r="L20" s="30">
        <f t="shared" si="6"/>
        <v>43770</v>
      </c>
      <c r="M20" s="27" t="s">
        <v>57</v>
      </c>
      <c r="N20" s="32"/>
      <c r="O20" s="30">
        <v>2</v>
      </c>
      <c r="P20" s="30">
        <v>0</v>
      </c>
      <c r="Q20" s="30">
        <f t="shared" si="3"/>
        <v>2</v>
      </c>
      <c r="R20" s="32"/>
      <c r="S20" s="32"/>
      <c r="T20" s="32"/>
      <c r="U20" s="32"/>
      <c r="V20" s="32"/>
      <c r="W20" s="32"/>
    </row>
    <row r="21" spans="1:23" s="33" customFormat="1" ht="22.5" customHeight="1">
      <c r="A21" s="30" t="s">
        <v>73</v>
      </c>
      <c r="B21" s="31" t="s">
        <v>45</v>
      </c>
      <c r="C21" s="30">
        <f t="shared" si="2"/>
        <v>7</v>
      </c>
      <c r="D21" s="31" t="s">
        <v>46</v>
      </c>
      <c r="E21" s="30">
        <f t="shared" si="0"/>
        <v>920358</v>
      </c>
      <c r="F21" s="30">
        <f t="shared" si="0"/>
        <v>6442506</v>
      </c>
      <c r="G21" s="30">
        <v>122008</v>
      </c>
      <c r="H21" s="30">
        <f t="shared" si="4"/>
        <v>854056</v>
      </c>
      <c r="I21" s="30">
        <v>770340</v>
      </c>
      <c r="J21" s="30">
        <f t="shared" si="5"/>
        <v>5392380</v>
      </c>
      <c r="K21" s="30">
        <v>28010</v>
      </c>
      <c r="L21" s="30">
        <f t="shared" si="6"/>
        <v>196070</v>
      </c>
      <c r="M21" s="27" t="s">
        <v>58</v>
      </c>
      <c r="N21" s="32"/>
      <c r="O21" s="30">
        <v>7</v>
      </c>
      <c r="P21" s="30">
        <v>0</v>
      </c>
      <c r="Q21" s="30">
        <f t="shared" si="3"/>
        <v>7</v>
      </c>
      <c r="R21" s="32"/>
      <c r="S21" s="32"/>
      <c r="T21" s="32"/>
      <c r="U21" s="32"/>
      <c r="V21" s="32"/>
      <c r="W21" s="32"/>
    </row>
    <row r="22" spans="1:23" s="33" customFormat="1" ht="22.5" customHeight="1">
      <c r="A22" s="30" t="s">
        <v>73</v>
      </c>
      <c r="B22" s="31" t="s">
        <v>59</v>
      </c>
      <c r="C22" s="30">
        <f t="shared" si="2"/>
        <v>0</v>
      </c>
      <c r="D22" s="31" t="s">
        <v>46</v>
      </c>
      <c r="E22" s="30">
        <f t="shared" si="0"/>
        <v>1224687</v>
      </c>
      <c r="F22" s="30">
        <f t="shared" si="0"/>
        <v>0</v>
      </c>
      <c r="G22" s="30">
        <v>209377</v>
      </c>
      <c r="H22" s="30">
        <f t="shared" si="4"/>
        <v>0</v>
      </c>
      <c r="I22" s="30">
        <v>971251</v>
      </c>
      <c r="J22" s="30">
        <f t="shared" si="5"/>
        <v>0</v>
      </c>
      <c r="K22" s="30">
        <v>44059</v>
      </c>
      <c r="L22" s="30">
        <f t="shared" si="6"/>
        <v>0</v>
      </c>
      <c r="M22" s="27" t="s">
        <v>60</v>
      </c>
      <c r="N22" s="32"/>
      <c r="O22" s="30">
        <v>0</v>
      </c>
      <c r="P22" s="30">
        <v>0</v>
      </c>
      <c r="Q22" s="30">
        <f t="shared" si="3"/>
        <v>0</v>
      </c>
      <c r="R22" s="32"/>
      <c r="S22" s="32"/>
      <c r="T22" s="32"/>
      <c r="U22" s="32"/>
      <c r="V22" s="32"/>
      <c r="W22" s="32"/>
    </row>
    <row r="23" spans="1:23" s="33" customFormat="1" ht="22.5" customHeight="1">
      <c r="A23" s="30" t="s">
        <v>14</v>
      </c>
      <c r="B23" s="31" t="s">
        <v>11</v>
      </c>
      <c r="C23" s="30">
        <v>0</v>
      </c>
      <c r="D23" s="31" t="s">
        <v>11</v>
      </c>
      <c r="E23" s="30">
        <f t="shared" si="0"/>
        <v>0</v>
      </c>
      <c r="F23" s="30">
        <f t="shared" si="0"/>
        <v>0</v>
      </c>
      <c r="G23" s="30">
        <v>0</v>
      </c>
      <c r="H23" s="30">
        <f t="shared" ref="H23" si="7">TRUNC(C23*G23,0)</f>
        <v>0</v>
      </c>
      <c r="I23" s="30">
        <v>0</v>
      </c>
      <c r="J23" s="30">
        <f t="shared" ref="J23" si="8">TRUNC(C23*I23,0)</f>
        <v>0</v>
      </c>
      <c r="K23" s="30">
        <v>0</v>
      </c>
      <c r="L23" s="30">
        <f t="shared" ref="L23" si="9">TRUNC(C23*K23,0)</f>
        <v>0</v>
      </c>
      <c r="M23" s="27" t="s">
        <v>11</v>
      </c>
      <c r="N23" s="32"/>
      <c r="O23" s="32"/>
      <c r="P23" s="32"/>
      <c r="Q23" s="32"/>
      <c r="R23" s="32"/>
      <c r="S23" s="32"/>
      <c r="T23" s="32"/>
      <c r="U23" s="32"/>
      <c r="V23" s="32"/>
      <c r="W23" s="32"/>
    </row>
    <row r="24" spans="1:23" s="39" customFormat="1" ht="22.5" customHeight="1">
      <c r="A24" s="35" t="s">
        <v>74</v>
      </c>
      <c r="B24" s="36" t="s">
        <v>11</v>
      </c>
      <c r="C24" s="35">
        <v>0</v>
      </c>
      <c r="D24" s="36" t="s">
        <v>11</v>
      </c>
      <c r="E24" s="35">
        <f t="shared" si="0"/>
        <v>0</v>
      </c>
      <c r="F24" s="35">
        <f t="shared" si="0"/>
        <v>3865231</v>
      </c>
      <c r="G24" s="35">
        <v>0</v>
      </c>
      <c r="H24" s="35">
        <f>H25+H28+H31+H33</f>
        <v>1439217</v>
      </c>
      <c r="I24" s="35">
        <v>0</v>
      </c>
      <c r="J24" s="35">
        <f>J25+J28+J31+J33</f>
        <v>2058142</v>
      </c>
      <c r="K24" s="35">
        <v>0</v>
      </c>
      <c r="L24" s="35">
        <f>L25+L28+L31+L33</f>
        <v>367872</v>
      </c>
      <c r="M24" s="37" t="s">
        <v>11</v>
      </c>
      <c r="N24" s="38"/>
      <c r="O24" s="38"/>
      <c r="P24" s="38"/>
      <c r="Q24" s="38"/>
      <c r="R24" s="38"/>
      <c r="S24" s="38"/>
      <c r="T24" s="38"/>
      <c r="U24" s="38"/>
      <c r="V24" s="38"/>
      <c r="W24" s="38"/>
    </row>
    <row r="25" spans="1:23" s="33" customFormat="1" ht="22.5" customHeight="1">
      <c r="A25" s="30" t="s">
        <v>65</v>
      </c>
      <c r="B25" s="31" t="s">
        <v>49</v>
      </c>
      <c r="C25" s="30">
        <v>0</v>
      </c>
      <c r="D25" s="31" t="s">
        <v>11</v>
      </c>
      <c r="E25" s="30">
        <f t="shared" si="0"/>
        <v>0</v>
      </c>
      <c r="F25" s="30">
        <f t="shared" si="0"/>
        <v>670878</v>
      </c>
      <c r="G25" s="30">
        <v>0</v>
      </c>
      <c r="H25" s="30">
        <f>SUM(H26:H27)</f>
        <v>34404</v>
      </c>
      <c r="I25" s="30">
        <v>0</v>
      </c>
      <c r="J25" s="30">
        <f>SUM(J26:J27)</f>
        <v>549183</v>
      </c>
      <c r="K25" s="30">
        <v>0</v>
      </c>
      <c r="L25" s="30">
        <f>SUM(L26:L27)</f>
        <v>87291</v>
      </c>
      <c r="M25" s="27" t="s">
        <v>11</v>
      </c>
      <c r="N25" s="32"/>
      <c r="O25" s="32"/>
      <c r="P25" s="32"/>
      <c r="Q25" s="32"/>
      <c r="R25" s="32"/>
      <c r="S25" s="32"/>
      <c r="T25" s="32"/>
      <c r="U25" s="32"/>
      <c r="V25" s="32"/>
      <c r="W25" s="32"/>
    </row>
    <row r="26" spans="1:23" s="33" customFormat="1" ht="22.5" customHeight="1">
      <c r="A26" s="30" t="s">
        <v>66</v>
      </c>
      <c r="B26" s="31" t="s">
        <v>29</v>
      </c>
      <c r="C26" s="30">
        <f>ROUND(Q8*5%,0)</f>
        <v>183</v>
      </c>
      <c r="D26" s="31" t="s">
        <v>16</v>
      </c>
      <c r="E26" s="30">
        <f t="shared" si="0"/>
        <v>2586</v>
      </c>
      <c r="F26" s="30">
        <f t="shared" si="0"/>
        <v>473238</v>
      </c>
      <c r="G26" s="30">
        <v>158</v>
      </c>
      <c r="H26" s="30">
        <f>TRUNC(C26*G26,0)</f>
        <v>28914</v>
      </c>
      <c r="I26" s="30">
        <v>1981</v>
      </c>
      <c r="J26" s="30">
        <f>TRUNC(C26*I26,0)</f>
        <v>362523</v>
      </c>
      <c r="K26" s="30">
        <v>447</v>
      </c>
      <c r="L26" s="30">
        <f>TRUNC(C26*K26,0)</f>
        <v>81801</v>
      </c>
      <c r="M26" s="27" t="s">
        <v>17</v>
      </c>
      <c r="N26" s="32"/>
      <c r="O26" s="32"/>
      <c r="P26" s="32"/>
      <c r="Q26" s="32"/>
      <c r="R26" s="32"/>
      <c r="S26" s="32"/>
      <c r="T26" s="32"/>
      <c r="U26" s="32"/>
      <c r="V26" s="32"/>
      <c r="W26" s="32"/>
    </row>
    <row r="27" spans="1:23" s="33" customFormat="1" ht="22.5" customHeight="1">
      <c r="A27" s="30" t="s">
        <v>67</v>
      </c>
      <c r="B27" s="31" t="s">
        <v>30</v>
      </c>
      <c r="C27" s="30">
        <f>ROUND(Q9*5%,0)</f>
        <v>183</v>
      </c>
      <c r="D27" s="31" t="s">
        <v>16</v>
      </c>
      <c r="E27" s="30">
        <f t="shared" si="0"/>
        <v>1080</v>
      </c>
      <c r="F27" s="30">
        <f t="shared" si="0"/>
        <v>197640</v>
      </c>
      <c r="G27" s="30">
        <v>30</v>
      </c>
      <c r="H27" s="30">
        <f>TRUNC(C27*G27,0)</f>
        <v>5490</v>
      </c>
      <c r="I27" s="30">
        <v>1020</v>
      </c>
      <c r="J27" s="30">
        <f>TRUNC(C27*I27,0)</f>
        <v>186660</v>
      </c>
      <c r="K27" s="30">
        <v>30</v>
      </c>
      <c r="L27" s="30">
        <f>TRUNC(C27*K27,0)</f>
        <v>5490</v>
      </c>
      <c r="M27" s="27" t="s">
        <v>18</v>
      </c>
      <c r="N27" s="32"/>
      <c r="O27" s="32"/>
      <c r="P27" s="32"/>
      <c r="Q27" s="32"/>
      <c r="R27" s="32"/>
      <c r="S27" s="32"/>
      <c r="T27" s="32"/>
      <c r="U27" s="32"/>
      <c r="V27" s="32"/>
      <c r="W27" s="32"/>
    </row>
    <row r="28" spans="1:23" s="33" customFormat="1" ht="22.5" customHeight="1">
      <c r="A28" s="30" t="s">
        <v>68</v>
      </c>
      <c r="B28" s="31" t="s">
        <v>11</v>
      </c>
      <c r="C28" s="30">
        <v>0</v>
      </c>
      <c r="D28" s="31" t="s">
        <v>11</v>
      </c>
      <c r="E28" s="30">
        <f t="shared" si="0"/>
        <v>0</v>
      </c>
      <c r="F28" s="30">
        <f t="shared" si="0"/>
        <v>1655158</v>
      </c>
      <c r="G28" s="30">
        <v>0</v>
      </c>
      <c r="H28" s="30">
        <f>SUM(H29:H30)</f>
        <v>696963</v>
      </c>
      <c r="I28" s="30">
        <v>0</v>
      </c>
      <c r="J28" s="30">
        <f>SUM(J29:J30)</f>
        <v>776214</v>
      </c>
      <c r="K28" s="30">
        <v>0</v>
      </c>
      <c r="L28" s="30">
        <f>SUM(L29:L30)</f>
        <v>181981</v>
      </c>
      <c r="M28" s="27" t="s">
        <v>14</v>
      </c>
      <c r="N28" s="32"/>
      <c r="O28" s="32"/>
      <c r="P28" s="32"/>
      <c r="Q28" s="32"/>
      <c r="R28" s="32"/>
      <c r="S28" s="32"/>
      <c r="T28" s="32"/>
      <c r="U28" s="32"/>
      <c r="V28" s="32"/>
      <c r="W28" s="32"/>
    </row>
    <row r="29" spans="1:23" s="33" customFormat="1" ht="22.5" customHeight="1">
      <c r="A29" s="30" t="s">
        <v>69</v>
      </c>
      <c r="B29" s="31" t="s">
        <v>41</v>
      </c>
      <c r="C29" s="30">
        <f>ROUND(Q11*5%,0)</f>
        <v>4</v>
      </c>
      <c r="D29" s="31" t="s">
        <v>31</v>
      </c>
      <c r="E29" s="30">
        <f t="shared" si="0"/>
        <v>282257</v>
      </c>
      <c r="F29" s="30">
        <f t="shared" si="0"/>
        <v>1129028</v>
      </c>
      <c r="G29" s="30">
        <v>96162</v>
      </c>
      <c r="H29" s="30">
        <f>TRUNC(C29*G29,0)</f>
        <v>384648</v>
      </c>
      <c r="I29" s="30">
        <v>149938</v>
      </c>
      <c r="J29" s="30">
        <f>TRUNC(C29*I29,0)</f>
        <v>599752</v>
      </c>
      <c r="K29" s="30">
        <v>36157</v>
      </c>
      <c r="L29" s="30">
        <f>TRUNC(C29*K29,0)</f>
        <v>144628</v>
      </c>
      <c r="M29" s="27" t="s">
        <v>32</v>
      </c>
      <c r="N29" s="32"/>
      <c r="O29" s="32"/>
      <c r="P29" s="32"/>
      <c r="Q29" s="32"/>
      <c r="R29" s="32"/>
      <c r="S29" s="32"/>
      <c r="T29" s="32"/>
      <c r="U29" s="32"/>
      <c r="V29" s="32"/>
      <c r="W29" s="32"/>
    </row>
    <row r="30" spans="1:23" s="33" customFormat="1" ht="22.5" customHeight="1">
      <c r="A30" s="30" t="s">
        <v>69</v>
      </c>
      <c r="B30" s="31" t="s">
        <v>42</v>
      </c>
      <c r="C30" s="30">
        <f>ROUND(Q12*5%,0)</f>
        <v>1</v>
      </c>
      <c r="D30" s="31" t="s">
        <v>31</v>
      </c>
      <c r="E30" s="30">
        <f t="shared" si="0"/>
        <v>526130</v>
      </c>
      <c r="F30" s="30">
        <f t="shared" si="0"/>
        <v>526130</v>
      </c>
      <c r="G30" s="30">
        <v>312315</v>
      </c>
      <c r="H30" s="30">
        <f>TRUNC(C30*G30,0)</f>
        <v>312315</v>
      </c>
      <c r="I30" s="30">
        <v>176462</v>
      </c>
      <c r="J30" s="30">
        <f>TRUNC(C30*I30,0)</f>
        <v>176462</v>
      </c>
      <c r="K30" s="30">
        <v>37353</v>
      </c>
      <c r="L30" s="30">
        <f>TRUNC(C30*K30,0)</f>
        <v>37353</v>
      </c>
      <c r="M30" s="27" t="s">
        <v>33</v>
      </c>
      <c r="N30" s="32"/>
      <c r="O30" s="32"/>
      <c r="P30" s="32"/>
      <c r="Q30" s="32"/>
      <c r="R30" s="32"/>
      <c r="S30" s="32"/>
      <c r="T30" s="32"/>
      <c r="U30" s="32"/>
      <c r="V30" s="32"/>
      <c r="W30" s="32"/>
    </row>
    <row r="31" spans="1:23" s="33" customFormat="1" ht="22.5" customHeight="1">
      <c r="A31" s="30" t="s">
        <v>70</v>
      </c>
      <c r="B31" s="31" t="s">
        <v>11</v>
      </c>
      <c r="C31" s="30">
        <v>0</v>
      </c>
      <c r="D31" s="31" t="s">
        <v>11</v>
      </c>
      <c r="E31" s="30">
        <f t="shared" si="0"/>
        <v>0</v>
      </c>
      <c r="F31" s="30">
        <f t="shared" si="0"/>
        <v>1539195</v>
      </c>
      <c r="G31" s="30">
        <v>0</v>
      </c>
      <c r="H31" s="30">
        <f>H32</f>
        <v>707850</v>
      </c>
      <c r="I31" s="30">
        <v>0</v>
      </c>
      <c r="J31" s="30">
        <f>J32</f>
        <v>732745</v>
      </c>
      <c r="K31" s="30">
        <v>0</v>
      </c>
      <c r="L31" s="30">
        <f>L32</f>
        <v>98600</v>
      </c>
      <c r="M31" s="27" t="s">
        <v>14</v>
      </c>
      <c r="N31" s="32"/>
      <c r="O31" s="32"/>
      <c r="P31" s="32"/>
      <c r="Q31" s="32"/>
      <c r="R31" s="32"/>
      <c r="S31" s="32"/>
      <c r="T31" s="32"/>
      <c r="U31" s="32"/>
      <c r="V31" s="32"/>
      <c r="W31" s="32"/>
    </row>
    <row r="32" spans="1:23" s="33" customFormat="1" ht="22.5" customHeight="1">
      <c r="A32" s="30" t="s">
        <v>71</v>
      </c>
      <c r="B32" s="31" t="s">
        <v>35</v>
      </c>
      <c r="C32" s="30">
        <f>ROUND(Q14*5%,0)</f>
        <v>5</v>
      </c>
      <c r="D32" s="31" t="s">
        <v>31</v>
      </c>
      <c r="E32" s="30">
        <f t="shared" si="0"/>
        <v>307839</v>
      </c>
      <c r="F32" s="30">
        <f t="shared" si="0"/>
        <v>1539195</v>
      </c>
      <c r="G32" s="30">
        <v>141570</v>
      </c>
      <c r="H32" s="30">
        <f>TRUNC(C32*G32,0)</f>
        <v>707850</v>
      </c>
      <c r="I32" s="30">
        <v>146549</v>
      </c>
      <c r="J32" s="30">
        <f>TRUNC(C32*I32,0)</f>
        <v>732745</v>
      </c>
      <c r="K32" s="30">
        <v>19720</v>
      </c>
      <c r="L32" s="30">
        <f>TRUNC(C32*K32,0)</f>
        <v>98600</v>
      </c>
      <c r="M32" s="27" t="s">
        <v>34</v>
      </c>
      <c r="N32" s="32"/>
      <c r="O32" s="32"/>
      <c r="P32" s="32"/>
      <c r="Q32" s="32"/>
      <c r="R32" s="32"/>
      <c r="S32" s="32"/>
      <c r="T32" s="32"/>
      <c r="U32" s="32"/>
      <c r="V32" s="32"/>
      <c r="W32" s="32"/>
    </row>
    <row r="33" spans="1:23" s="33" customFormat="1" ht="22.5" customHeight="1">
      <c r="A33" s="30" t="s">
        <v>72</v>
      </c>
      <c r="B33" s="31" t="s">
        <v>11</v>
      </c>
      <c r="C33" s="30">
        <v>0</v>
      </c>
      <c r="D33" s="31" t="s">
        <v>11</v>
      </c>
      <c r="E33" s="30">
        <f t="shared" si="0"/>
        <v>0</v>
      </c>
      <c r="F33" s="30">
        <f t="shared" si="0"/>
        <v>0</v>
      </c>
      <c r="G33" s="30">
        <v>0</v>
      </c>
      <c r="H33" s="30">
        <f>SUM(H34:H40)</f>
        <v>0</v>
      </c>
      <c r="I33" s="30">
        <v>0</v>
      </c>
      <c r="J33" s="30">
        <f>SUM(J34:J40)</f>
        <v>0</v>
      </c>
      <c r="K33" s="30">
        <v>0</v>
      </c>
      <c r="L33" s="30">
        <f>SUM(L34:L40)</f>
        <v>0</v>
      </c>
      <c r="M33" s="27" t="s">
        <v>14</v>
      </c>
      <c r="N33" s="32"/>
      <c r="O33" s="32"/>
      <c r="P33" s="32"/>
      <c r="Q33" s="32"/>
      <c r="R33" s="32"/>
      <c r="S33" s="32"/>
      <c r="T33" s="32"/>
      <c r="U33" s="32"/>
      <c r="V33" s="32"/>
      <c r="W33" s="32"/>
    </row>
    <row r="34" spans="1:23" s="33" customFormat="1" ht="22.5" customHeight="1">
      <c r="A34" s="30" t="s">
        <v>73</v>
      </c>
      <c r="B34" s="31" t="s">
        <v>50</v>
      </c>
      <c r="C34" s="30">
        <f>ROUND(Q16*5%,0)</f>
        <v>0</v>
      </c>
      <c r="D34" s="31" t="s">
        <v>46</v>
      </c>
      <c r="E34" s="30">
        <f t="shared" si="0"/>
        <v>481124</v>
      </c>
      <c r="F34" s="30">
        <f t="shared" si="0"/>
        <v>0</v>
      </c>
      <c r="G34" s="30">
        <v>22599</v>
      </c>
      <c r="H34" s="30">
        <f t="shared" ref="H34:H40" si="10">TRUNC(C34*G34,0)</f>
        <v>0</v>
      </c>
      <c r="I34" s="30">
        <v>456302</v>
      </c>
      <c r="J34" s="30">
        <f t="shared" ref="J34:J40" si="11">TRUNC(C34*I34,0)</f>
        <v>0</v>
      </c>
      <c r="K34" s="30">
        <v>2223</v>
      </c>
      <c r="L34" s="30">
        <f t="shared" ref="L34:L40" si="12">TRUNC(C34*K34,0)</f>
        <v>0</v>
      </c>
      <c r="M34" s="27" t="s">
        <v>47</v>
      </c>
      <c r="N34" s="32"/>
      <c r="O34" s="32"/>
      <c r="P34" s="32"/>
      <c r="Q34" s="32"/>
      <c r="R34" s="32"/>
      <c r="S34" s="32"/>
      <c r="T34" s="32"/>
      <c r="U34" s="32"/>
      <c r="V34" s="32"/>
      <c r="W34" s="32"/>
    </row>
    <row r="35" spans="1:23" s="33" customFormat="1" ht="22.5" customHeight="1">
      <c r="A35" s="30" t="s">
        <v>73</v>
      </c>
      <c r="B35" s="31" t="s">
        <v>51</v>
      </c>
      <c r="C35" s="30">
        <f t="shared" ref="C35:C40" si="13">ROUND(Q17*5%,0)</f>
        <v>0</v>
      </c>
      <c r="D35" s="31" t="s">
        <v>46</v>
      </c>
      <c r="E35" s="30">
        <f t="shared" si="0"/>
        <v>590596</v>
      </c>
      <c r="F35" s="30">
        <f t="shared" si="0"/>
        <v>0</v>
      </c>
      <c r="G35" s="30">
        <v>34088</v>
      </c>
      <c r="H35" s="30">
        <f t="shared" si="10"/>
        <v>0</v>
      </c>
      <c r="I35" s="30">
        <v>553077</v>
      </c>
      <c r="J35" s="30">
        <f t="shared" si="11"/>
        <v>0</v>
      </c>
      <c r="K35" s="30">
        <v>3431</v>
      </c>
      <c r="L35" s="30">
        <f t="shared" si="12"/>
        <v>0</v>
      </c>
      <c r="M35" s="27" t="s">
        <v>48</v>
      </c>
      <c r="N35" s="32"/>
      <c r="O35" s="32"/>
      <c r="P35" s="32"/>
      <c r="Q35" s="32"/>
      <c r="R35" s="32"/>
      <c r="S35" s="32"/>
      <c r="T35" s="32"/>
      <c r="U35" s="32"/>
      <c r="V35" s="32"/>
      <c r="W35" s="32"/>
    </row>
    <row r="36" spans="1:23" s="33" customFormat="1" ht="22.5" customHeight="1">
      <c r="A36" s="30" t="s">
        <v>73</v>
      </c>
      <c r="B36" s="31" t="s">
        <v>52</v>
      </c>
      <c r="C36" s="30">
        <f t="shared" si="13"/>
        <v>0</v>
      </c>
      <c r="D36" s="31" t="s">
        <v>46</v>
      </c>
      <c r="E36" s="30">
        <f t="shared" si="0"/>
        <v>674117</v>
      </c>
      <c r="F36" s="30">
        <f t="shared" si="0"/>
        <v>0</v>
      </c>
      <c r="G36" s="30">
        <v>52958</v>
      </c>
      <c r="H36" s="30">
        <f t="shared" si="10"/>
        <v>0</v>
      </c>
      <c r="I36" s="30">
        <v>614901</v>
      </c>
      <c r="J36" s="30">
        <f t="shared" si="11"/>
        <v>0</v>
      </c>
      <c r="K36" s="30">
        <v>6258</v>
      </c>
      <c r="L36" s="30">
        <f t="shared" si="12"/>
        <v>0</v>
      </c>
      <c r="M36" s="27" t="s">
        <v>53</v>
      </c>
      <c r="N36" s="32"/>
      <c r="O36" s="32"/>
      <c r="P36" s="32"/>
      <c r="Q36" s="32"/>
      <c r="R36" s="32"/>
      <c r="S36" s="32"/>
      <c r="T36" s="32"/>
      <c r="U36" s="32"/>
      <c r="V36" s="32"/>
      <c r="W36" s="32"/>
    </row>
    <row r="37" spans="1:23" s="33" customFormat="1" ht="22.5" customHeight="1">
      <c r="A37" s="30" t="s">
        <v>73</v>
      </c>
      <c r="B37" s="31" t="s">
        <v>54</v>
      </c>
      <c r="C37" s="30">
        <f t="shared" si="13"/>
        <v>0</v>
      </c>
      <c r="D37" s="31" t="s">
        <v>46</v>
      </c>
      <c r="E37" s="30">
        <f t="shared" si="0"/>
        <v>718580</v>
      </c>
      <c r="F37" s="30">
        <f t="shared" si="0"/>
        <v>0</v>
      </c>
      <c r="G37" s="30">
        <v>70723</v>
      </c>
      <c r="H37" s="30">
        <f t="shared" si="10"/>
        <v>0</v>
      </c>
      <c r="I37" s="30">
        <v>631736</v>
      </c>
      <c r="J37" s="30">
        <f t="shared" si="11"/>
        <v>0</v>
      </c>
      <c r="K37" s="30">
        <v>16121</v>
      </c>
      <c r="L37" s="30">
        <f t="shared" si="12"/>
        <v>0</v>
      </c>
      <c r="M37" s="27" t="s">
        <v>55</v>
      </c>
      <c r="N37" s="32"/>
      <c r="O37" s="32"/>
      <c r="P37" s="32"/>
      <c r="Q37" s="32"/>
      <c r="R37" s="32"/>
      <c r="S37" s="32"/>
      <c r="T37" s="32"/>
      <c r="U37" s="32"/>
      <c r="V37" s="32"/>
      <c r="W37" s="32"/>
    </row>
    <row r="38" spans="1:23" s="33" customFormat="1" ht="22.5" customHeight="1">
      <c r="A38" s="30" t="s">
        <v>73</v>
      </c>
      <c r="B38" s="31" t="s">
        <v>56</v>
      </c>
      <c r="C38" s="30">
        <f t="shared" si="13"/>
        <v>0</v>
      </c>
      <c r="D38" s="31" t="s">
        <v>46</v>
      </c>
      <c r="E38" s="30">
        <f t="shared" si="0"/>
        <v>858418</v>
      </c>
      <c r="F38" s="30">
        <f t="shared" si="0"/>
        <v>0</v>
      </c>
      <c r="G38" s="30">
        <v>103461</v>
      </c>
      <c r="H38" s="30">
        <f t="shared" si="10"/>
        <v>0</v>
      </c>
      <c r="I38" s="30">
        <v>733072</v>
      </c>
      <c r="J38" s="30">
        <f t="shared" si="11"/>
        <v>0</v>
      </c>
      <c r="K38" s="30">
        <v>21885</v>
      </c>
      <c r="L38" s="30">
        <f t="shared" si="12"/>
        <v>0</v>
      </c>
      <c r="M38" s="27" t="s">
        <v>57</v>
      </c>
      <c r="N38" s="32"/>
      <c r="O38" s="32"/>
      <c r="P38" s="32"/>
      <c r="Q38" s="32"/>
      <c r="R38" s="32"/>
      <c r="S38" s="32"/>
      <c r="T38" s="32"/>
      <c r="U38" s="32"/>
      <c r="V38" s="32"/>
      <c r="W38" s="32"/>
    </row>
    <row r="39" spans="1:23" s="33" customFormat="1" ht="22.5" customHeight="1">
      <c r="A39" s="30" t="s">
        <v>73</v>
      </c>
      <c r="B39" s="31" t="s">
        <v>45</v>
      </c>
      <c r="C39" s="30">
        <f t="shared" si="13"/>
        <v>0</v>
      </c>
      <c r="D39" s="31" t="s">
        <v>46</v>
      </c>
      <c r="E39" s="30">
        <f t="shared" si="0"/>
        <v>920358</v>
      </c>
      <c r="F39" s="30">
        <f t="shared" si="0"/>
        <v>0</v>
      </c>
      <c r="G39" s="30">
        <v>122008</v>
      </c>
      <c r="H39" s="30">
        <f t="shared" si="10"/>
        <v>0</v>
      </c>
      <c r="I39" s="30">
        <v>770340</v>
      </c>
      <c r="J39" s="30">
        <f t="shared" si="11"/>
        <v>0</v>
      </c>
      <c r="K39" s="30">
        <v>28010</v>
      </c>
      <c r="L39" s="30">
        <f t="shared" si="12"/>
        <v>0</v>
      </c>
      <c r="M39" s="27" t="s">
        <v>58</v>
      </c>
      <c r="N39" s="32"/>
      <c r="O39" s="32"/>
      <c r="P39" s="32"/>
      <c r="Q39" s="32"/>
      <c r="R39" s="32"/>
      <c r="S39" s="32"/>
      <c r="T39" s="32"/>
      <c r="U39" s="32"/>
      <c r="V39" s="32"/>
      <c r="W39" s="32"/>
    </row>
    <row r="40" spans="1:23" s="33" customFormat="1" ht="22.5" customHeight="1">
      <c r="A40" s="30" t="s">
        <v>73</v>
      </c>
      <c r="B40" s="31" t="s">
        <v>59</v>
      </c>
      <c r="C40" s="30">
        <f t="shared" si="13"/>
        <v>0</v>
      </c>
      <c r="D40" s="31" t="s">
        <v>46</v>
      </c>
      <c r="E40" s="30">
        <f t="shared" si="0"/>
        <v>1224687</v>
      </c>
      <c r="F40" s="30">
        <f t="shared" si="0"/>
        <v>0</v>
      </c>
      <c r="G40" s="30">
        <v>209377</v>
      </c>
      <c r="H40" s="30">
        <f t="shared" si="10"/>
        <v>0</v>
      </c>
      <c r="I40" s="30">
        <v>971251</v>
      </c>
      <c r="J40" s="30">
        <f t="shared" si="11"/>
        <v>0</v>
      </c>
      <c r="K40" s="30">
        <v>44059</v>
      </c>
      <c r="L40" s="30">
        <f t="shared" si="12"/>
        <v>0</v>
      </c>
      <c r="M40" s="27" t="s">
        <v>60</v>
      </c>
      <c r="N40" s="32"/>
      <c r="O40" s="32"/>
      <c r="P40" s="32"/>
      <c r="Q40" s="32"/>
      <c r="R40" s="32"/>
      <c r="S40" s="32"/>
      <c r="T40" s="32"/>
      <c r="U40" s="32"/>
      <c r="V40" s="32"/>
      <c r="W40" s="32"/>
    </row>
    <row r="41" spans="1:23" s="33" customFormat="1" ht="22.5" customHeight="1">
      <c r="A41" s="30"/>
      <c r="B41" s="31"/>
      <c r="C41" s="30"/>
      <c r="D41" s="31"/>
      <c r="E41" s="30"/>
      <c r="F41" s="30"/>
      <c r="G41" s="30"/>
      <c r="H41" s="30"/>
      <c r="I41" s="30"/>
      <c r="J41" s="30"/>
      <c r="K41" s="30"/>
      <c r="L41" s="30"/>
      <c r="M41" s="27"/>
      <c r="N41" s="32"/>
      <c r="O41" s="32"/>
      <c r="P41" s="32"/>
      <c r="Q41" s="32"/>
      <c r="R41" s="32"/>
      <c r="S41" s="32"/>
      <c r="T41" s="32"/>
      <c r="U41" s="32"/>
      <c r="V41" s="32"/>
      <c r="W41" s="32"/>
    </row>
    <row r="42" spans="1:23" s="33" customFormat="1" ht="22.5" customHeight="1">
      <c r="A42" s="30"/>
      <c r="B42" s="31"/>
      <c r="C42" s="30"/>
      <c r="D42" s="31"/>
      <c r="E42" s="30"/>
      <c r="F42" s="30"/>
      <c r="G42" s="30"/>
      <c r="H42" s="30"/>
      <c r="I42" s="30"/>
      <c r="J42" s="30"/>
      <c r="K42" s="30"/>
      <c r="L42" s="30"/>
      <c r="M42" s="27"/>
      <c r="N42" s="32"/>
      <c r="O42" s="32"/>
      <c r="P42" s="32"/>
      <c r="Q42" s="32"/>
      <c r="R42" s="32"/>
      <c r="S42" s="32"/>
      <c r="T42" s="32"/>
      <c r="U42" s="32"/>
      <c r="V42" s="32"/>
      <c r="W42" s="32"/>
    </row>
    <row r="43" spans="1:23" s="33" customFormat="1" ht="22.5" customHeight="1">
      <c r="A43" s="30"/>
      <c r="B43" s="31"/>
      <c r="C43" s="30"/>
      <c r="D43" s="31"/>
      <c r="E43" s="30"/>
      <c r="F43" s="30"/>
      <c r="G43" s="30"/>
      <c r="H43" s="30"/>
      <c r="I43" s="30"/>
      <c r="J43" s="30"/>
      <c r="K43" s="30"/>
      <c r="L43" s="30"/>
      <c r="M43" s="27"/>
      <c r="N43" s="32"/>
      <c r="O43" s="32"/>
      <c r="P43" s="32"/>
      <c r="Q43" s="32"/>
      <c r="R43" s="32"/>
      <c r="S43" s="32"/>
      <c r="T43" s="32"/>
      <c r="U43" s="32"/>
      <c r="V43" s="32"/>
      <c r="W43" s="32"/>
    </row>
    <row r="44" spans="1:23" s="33" customFormat="1" ht="22.5" customHeight="1">
      <c r="A44" s="30"/>
      <c r="B44" s="31"/>
      <c r="C44" s="30"/>
      <c r="D44" s="31"/>
      <c r="E44" s="30"/>
      <c r="F44" s="30"/>
      <c r="G44" s="30"/>
      <c r="H44" s="30"/>
      <c r="I44" s="30"/>
      <c r="J44" s="30"/>
      <c r="K44" s="30"/>
      <c r="L44" s="30"/>
      <c r="M44" s="27"/>
      <c r="N44" s="32"/>
      <c r="O44" s="32"/>
      <c r="P44" s="32"/>
      <c r="Q44" s="32"/>
      <c r="R44" s="32"/>
      <c r="S44" s="32"/>
      <c r="T44" s="32"/>
      <c r="U44" s="32"/>
      <c r="V44" s="32"/>
      <c r="W44" s="32"/>
    </row>
    <row r="45" spans="1:23" s="33" customFormat="1" ht="22.5" customHeight="1">
      <c r="A45" s="30"/>
      <c r="B45" s="31"/>
      <c r="C45" s="30"/>
      <c r="D45" s="31"/>
      <c r="E45" s="30"/>
      <c r="F45" s="30"/>
      <c r="G45" s="30"/>
      <c r="H45" s="30"/>
      <c r="I45" s="30"/>
      <c r="J45" s="30"/>
      <c r="K45" s="30"/>
      <c r="L45" s="30"/>
      <c r="M45" s="27"/>
      <c r="N45" s="32"/>
      <c r="O45" s="32"/>
      <c r="P45" s="32"/>
      <c r="Q45" s="32"/>
      <c r="R45" s="32"/>
      <c r="S45" s="32"/>
      <c r="T45" s="32"/>
      <c r="U45" s="32"/>
      <c r="V45" s="32"/>
      <c r="W45" s="32"/>
    </row>
    <row r="46" spans="1:23" s="33" customFormat="1" ht="22.5" customHeight="1">
      <c r="A46" s="30"/>
      <c r="B46" s="31"/>
      <c r="C46" s="30"/>
      <c r="D46" s="31"/>
      <c r="E46" s="30"/>
      <c r="F46" s="30"/>
      <c r="G46" s="30"/>
      <c r="H46" s="30"/>
      <c r="I46" s="30"/>
      <c r="J46" s="30"/>
      <c r="K46" s="30"/>
      <c r="L46" s="30"/>
      <c r="M46" s="27"/>
      <c r="N46" s="32"/>
      <c r="O46" s="32"/>
      <c r="P46" s="32"/>
      <c r="Q46" s="32"/>
      <c r="R46" s="32"/>
      <c r="S46" s="32"/>
      <c r="T46" s="32"/>
      <c r="U46" s="32"/>
      <c r="V46" s="32"/>
      <c r="W46" s="32"/>
    </row>
    <row r="47" spans="1:23" s="33" customFormat="1" ht="22.5" customHeight="1">
      <c r="A47" s="30"/>
      <c r="B47" s="31"/>
      <c r="C47" s="30"/>
      <c r="D47" s="31"/>
      <c r="E47" s="30"/>
      <c r="F47" s="30"/>
      <c r="G47" s="30"/>
      <c r="H47" s="30"/>
      <c r="I47" s="30"/>
      <c r="J47" s="30"/>
      <c r="K47" s="30"/>
      <c r="L47" s="30"/>
      <c r="M47" s="27"/>
      <c r="N47" s="32"/>
      <c r="O47" s="32"/>
      <c r="P47" s="32"/>
      <c r="Q47" s="32"/>
      <c r="R47" s="32"/>
      <c r="S47" s="32"/>
      <c r="T47" s="32"/>
      <c r="U47" s="32"/>
      <c r="V47" s="32"/>
      <c r="W47" s="32"/>
    </row>
    <row r="48" spans="1:23" s="33" customFormat="1" ht="22.5" customHeight="1">
      <c r="A48" s="30"/>
      <c r="B48" s="31"/>
      <c r="C48" s="30"/>
      <c r="D48" s="31"/>
      <c r="E48" s="30"/>
      <c r="F48" s="30"/>
      <c r="G48" s="30"/>
      <c r="H48" s="30"/>
      <c r="I48" s="30"/>
      <c r="J48" s="30"/>
      <c r="K48" s="30"/>
      <c r="L48" s="30"/>
      <c r="M48" s="27"/>
      <c r="N48" s="32"/>
      <c r="O48" s="32"/>
      <c r="P48" s="32"/>
      <c r="Q48" s="32"/>
      <c r="R48" s="32"/>
      <c r="S48" s="32"/>
      <c r="T48" s="32"/>
      <c r="U48" s="32"/>
      <c r="V48" s="32"/>
      <c r="W48" s="32"/>
    </row>
    <row r="49" spans="1:23" s="33" customFormat="1" ht="22.5" customHeight="1">
      <c r="A49" s="30"/>
      <c r="B49" s="31"/>
      <c r="C49" s="30"/>
      <c r="D49" s="31"/>
      <c r="E49" s="30"/>
      <c r="F49" s="30"/>
      <c r="G49" s="30"/>
      <c r="H49" s="30"/>
      <c r="I49" s="30"/>
      <c r="J49" s="30"/>
      <c r="K49" s="30"/>
      <c r="L49" s="30"/>
      <c r="M49" s="27"/>
      <c r="N49" s="32"/>
      <c r="O49" s="32"/>
      <c r="P49" s="32"/>
      <c r="Q49" s="32"/>
      <c r="R49" s="32"/>
      <c r="S49" s="32"/>
      <c r="T49" s="32"/>
      <c r="U49" s="32"/>
      <c r="V49" s="32"/>
      <c r="W49" s="32"/>
    </row>
    <row r="50" spans="1:23" s="33" customFormat="1" ht="22.5" customHeight="1">
      <c r="A50" s="30"/>
      <c r="B50" s="31"/>
      <c r="C50" s="30"/>
      <c r="D50" s="31"/>
      <c r="E50" s="30"/>
      <c r="F50" s="30"/>
      <c r="G50" s="30"/>
      <c r="H50" s="30"/>
      <c r="I50" s="30"/>
      <c r="J50" s="30"/>
      <c r="K50" s="30"/>
      <c r="L50" s="30"/>
      <c r="M50" s="27"/>
      <c r="N50" s="32"/>
      <c r="O50" s="32"/>
      <c r="P50" s="32"/>
      <c r="Q50" s="32"/>
      <c r="R50" s="32"/>
      <c r="S50" s="32"/>
      <c r="T50" s="32"/>
      <c r="U50" s="32"/>
      <c r="V50" s="32"/>
      <c r="W50" s="32"/>
    </row>
    <row r="51" spans="1:23" s="33" customFormat="1" ht="22.5" customHeight="1">
      <c r="A51" s="30"/>
      <c r="B51" s="31"/>
      <c r="C51" s="30"/>
      <c r="D51" s="31"/>
      <c r="E51" s="30"/>
      <c r="F51" s="30"/>
      <c r="G51" s="30"/>
      <c r="H51" s="30"/>
      <c r="I51" s="30"/>
      <c r="J51" s="30"/>
      <c r="K51" s="30"/>
      <c r="L51" s="30"/>
      <c r="M51" s="27"/>
      <c r="N51" s="32"/>
      <c r="O51" s="32"/>
      <c r="P51" s="32"/>
      <c r="Q51" s="32"/>
      <c r="R51" s="32"/>
      <c r="S51" s="32"/>
      <c r="T51" s="32"/>
      <c r="U51" s="32"/>
      <c r="V51" s="32"/>
      <c r="W51" s="32"/>
    </row>
    <row r="52" spans="1:23" s="33" customFormat="1" ht="22.5" customHeight="1">
      <c r="A52" s="30"/>
      <c r="B52" s="31"/>
      <c r="C52" s="30"/>
      <c r="D52" s="31"/>
      <c r="E52" s="30"/>
      <c r="F52" s="30"/>
      <c r="G52" s="30"/>
      <c r="H52" s="30"/>
      <c r="I52" s="30"/>
      <c r="J52" s="30"/>
      <c r="K52" s="30"/>
      <c r="L52" s="30"/>
      <c r="M52" s="27"/>
      <c r="N52" s="32"/>
      <c r="O52" s="32"/>
      <c r="P52" s="32"/>
      <c r="Q52" s="32"/>
      <c r="R52" s="32"/>
      <c r="S52" s="32"/>
      <c r="T52" s="32"/>
      <c r="U52" s="32"/>
      <c r="V52" s="32"/>
      <c r="W52" s="32"/>
    </row>
    <row r="53" spans="1:23" s="33" customFormat="1" ht="22.5" customHeight="1">
      <c r="A53" s="30"/>
      <c r="B53" s="31"/>
      <c r="C53" s="30"/>
      <c r="D53" s="31"/>
      <c r="E53" s="30"/>
      <c r="F53" s="30"/>
      <c r="G53" s="30"/>
      <c r="H53" s="30"/>
      <c r="I53" s="30"/>
      <c r="J53" s="30"/>
      <c r="K53" s="30"/>
      <c r="L53" s="30"/>
      <c r="M53" s="27"/>
      <c r="N53" s="32"/>
      <c r="O53" s="32"/>
      <c r="P53" s="32"/>
      <c r="Q53" s="32"/>
      <c r="R53" s="32"/>
      <c r="S53" s="32"/>
      <c r="T53" s="32"/>
      <c r="U53" s="32"/>
      <c r="V53" s="32"/>
      <c r="W53" s="32"/>
    </row>
    <row r="54" spans="1:23" s="33" customFormat="1" ht="22.5" customHeight="1">
      <c r="A54" s="30"/>
      <c r="B54" s="31"/>
      <c r="C54" s="30"/>
      <c r="D54" s="31"/>
      <c r="E54" s="30"/>
      <c r="F54" s="30"/>
      <c r="G54" s="30"/>
      <c r="H54" s="30"/>
      <c r="I54" s="30"/>
      <c r="J54" s="30"/>
      <c r="K54" s="30"/>
      <c r="L54" s="30"/>
      <c r="M54" s="27"/>
      <c r="N54" s="32"/>
      <c r="O54" s="32"/>
      <c r="P54" s="32"/>
      <c r="Q54" s="32"/>
      <c r="R54" s="32"/>
      <c r="S54" s="32"/>
      <c r="T54" s="32"/>
      <c r="U54" s="32"/>
      <c r="V54" s="32"/>
      <c r="W54" s="32"/>
    </row>
    <row r="55" spans="1:23" s="33" customFormat="1" ht="22.5" customHeight="1">
      <c r="A55" s="30"/>
      <c r="B55" s="31"/>
      <c r="C55" s="30"/>
      <c r="D55" s="31"/>
      <c r="E55" s="30"/>
      <c r="F55" s="30"/>
      <c r="G55" s="30"/>
      <c r="H55" s="30"/>
      <c r="I55" s="30"/>
      <c r="J55" s="30"/>
      <c r="K55" s="30"/>
      <c r="L55" s="30"/>
      <c r="M55" s="27"/>
      <c r="N55" s="32"/>
      <c r="O55" s="32"/>
      <c r="P55" s="32"/>
      <c r="Q55" s="32"/>
      <c r="R55" s="32"/>
      <c r="S55" s="32"/>
      <c r="T55" s="32"/>
      <c r="U55" s="32"/>
      <c r="V55" s="32"/>
      <c r="W55" s="32"/>
    </row>
    <row r="56" spans="1:23" s="33" customFormat="1" ht="22.5" customHeight="1">
      <c r="A56" s="30"/>
      <c r="B56" s="31"/>
      <c r="C56" s="30"/>
      <c r="D56" s="31"/>
      <c r="E56" s="30"/>
      <c r="F56" s="30"/>
      <c r="G56" s="30"/>
      <c r="H56" s="30"/>
      <c r="I56" s="30"/>
      <c r="J56" s="30"/>
      <c r="K56" s="30"/>
      <c r="L56" s="30"/>
      <c r="M56" s="27"/>
      <c r="N56" s="32"/>
      <c r="O56" s="32"/>
      <c r="P56" s="32"/>
      <c r="Q56" s="32"/>
      <c r="R56" s="32"/>
      <c r="S56" s="32"/>
      <c r="T56" s="32"/>
      <c r="U56" s="32"/>
      <c r="V56" s="32"/>
      <c r="W56" s="32"/>
    </row>
    <row r="57" spans="1:23" s="33" customFormat="1" ht="22.5" customHeight="1">
      <c r="A57" s="30"/>
      <c r="B57" s="31"/>
      <c r="C57" s="30"/>
      <c r="D57" s="31"/>
      <c r="E57" s="30"/>
      <c r="F57" s="30"/>
      <c r="G57" s="30"/>
      <c r="H57" s="30"/>
      <c r="I57" s="30"/>
      <c r="J57" s="30"/>
      <c r="K57" s="30"/>
      <c r="L57" s="30"/>
      <c r="M57" s="27"/>
      <c r="N57" s="32"/>
      <c r="O57" s="32"/>
      <c r="P57" s="32"/>
      <c r="Q57" s="32"/>
      <c r="R57" s="32"/>
      <c r="S57" s="32"/>
      <c r="T57" s="32"/>
      <c r="U57" s="32"/>
      <c r="V57" s="32"/>
      <c r="W57" s="32"/>
    </row>
    <row r="58" spans="1:23" s="33" customFormat="1" ht="21.95" customHeight="1">
      <c r="B58" s="34"/>
      <c r="C58" s="56"/>
      <c r="D58" s="34"/>
      <c r="O58" s="32"/>
      <c r="P58" s="32"/>
      <c r="Q58" s="32"/>
    </row>
    <row r="59" spans="1:23" s="33" customFormat="1" ht="21.95" customHeight="1">
      <c r="B59" s="34"/>
      <c r="C59" s="56"/>
      <c r="D59" s="34"/>
    </row>
    <row r="60" spans="1:23" s="33" customFormat="1" ht="21.95" customHeight="1">
      <c r="B60" s="34"/>
      <c r="D60" s="34"/>
    </row>
    <row r="61" spans="1:23" s="33" customFormat="1" ht="21.95" customHeight="1">
      <c r="B61" s="34"/>
      <c r="D61" s="34"/>
    </row>
    <row r="62" spans="1:23" s="33" customFormat="1" ht="21.95" customHeight="1">
      <c r="B62" s="34"/>
      <c r="D62" s="34"/>
    </row>
    <row r="63" spans="1:23" s="33" customFormat="1" ht="21.95" customHeight="1">
      <c r="B63" s="34"/>
      <c r="D63" s="34"/>
    </row>
    <row r="64" spans="1:23" s="33" customFormat="1" ht="21.95" customHeight="1">
      <c r="B64" s="34"/>
      <c r="D64" s="34"/>
    </row>
    <row r="65" spans="2:4" s="33" customFormat="1" ht="21.95" customHeight="1">
      <c r="B65" s="34"/>
      <c r="D65" s="34"/>
    </row>
    <row r="66" spans="2:4" s="33" customFormat="1" ht="21.95" customHeight="1">
      <c r="B66" s="34"/>
      <c r="D66" s="34"/>
    </row>
    <row r="67" spans="2:4" s="33" customFormat="1" ht="21.95" customHeight="1">
      <c r="B67" s="34"/>
      <c r="D67" s="34"/>
    </row>
    <row r="68" spans="2:4" s="33" customFormat="1" ht="21.95" customHeight="1">
      <c r="B68" s="34"/>
      <c r="D68" s="34"/>
    </row>
    <row r="69" spans="2:4" s="33" customFormat="1" ht="21.95" customHeight="1">
      <c r="B69" s="34"/>
      <c r="D69" s="34"/>
    </row>
    <row r="70" spans="2:4" s="33" customFormat="1" ht="21.95" customHeight="1">
      <c r="B70" s="34"/>
      <c r="D70" s="34"/>
    </row>
    <row r="71" spans="2:4" s="33" customFormat="1" ht="21.95" customHeight="1">
      <c r="B71" s="34"/>
      <c r="D71" s="34"/>
    </row>
    <row r="72" spans="2:4" s="33" customFormat="1" ht="21.95" customHeight="1">
      <c r="B72" s="34"/>
      <c r="D72" s="34"/>
    </row>
    <row r="73" spans="2:4" s="33" customFormat="1" ht="21.95" customHeight="1">
      <c r="B73" s="34"/>
      <c r="D73" s="34"/>
    </row>
    <row r="74" spans="2:4" s="33" customFormat="1" ht="21.95" customHeight="1">
      <c r="B74" s="34"/>
      <c r="D74" s="34"/>
    </row>
    <row r="75" spans="2:4" s="33" customFormat="1" ht="21.95" customHeight="1">
      <c r="B75" s="34"/>
      <c r="D75" s="34"/>
    </row>
    <row r="76" spans="2:4" s="33" customFormat="1" ht="21.95" customHeight="1">
      <c r="B76" s="34"/>
      <c r="D76" s="34"/>
    </row>
    <row r="77" spans="2:4" s="33" customFormat="1" ht="21.95" customHeight="1">
      <c r="B77" s="34"/>
      <c r="D77" s="34"/>
    </row>
    <row r="78" spans="2:4" s="33" customFormat="1" ht="21.95" customHeight="1">
      <c r="B78" s="34"/>
      <c r="D78" s="34"/>
    </row>
    <row r="79" spans="2:4" s="33" customFormat="1" ht="21.95" customHeight="1">
      <c r="B79" s="34"/>
      <c r="D79" s="34"/>
    </row>
    <row r="80" spans="2:4" s="33" customFormat="1" ht="21.95" customHeight="1">
      <c r="B80" s="34"/>
      <c r="D80" s="34"/>
    </row>
    <row r="81" spans="2:4" s="33" customFormat="1" ht="21.95" customHeight="1">
      <c r="B81" s="34"/>
      <c r="D81" s="34"/>
    </row>
    <row r="82" spans="2:4" s="33" customFormat="1" ht="21.95" customHeight="1">
      <c r="B82" s="34"/>
      <c r="D82" s="34"/>
    </row>
    <row r="83" spans="2:4" s="33" customFormat="1" ht="21.95" customHeight="1">
      <c r="B83" s="34"/>
      <c r="D83" s="34"/>
    </row>
    <row r="84" spans="2:4" s="33" customFormat="1" ht="21.95" customHeight="1">
      <c r="B84" s="34"/>
      <c r="D84" s="34"/>
    </row>
    <row r="85" spans="2:4" s="33" customFormat="1" ht="21.95" customHeight="1">
      <c r="B85" s="34"/>
      <c r="D85" s="34"/>
    </row>
    <row r="86" spans="2:4" s="33" customFormat="1" ht="21.95" customHeight="1">
      <c r="B86" s="34"/>
      <c r="D86" s="34"/>
    </row>
    <row r="87" spans="2:4" s="33" customFormat="1" ht="21.95" customHeight="1">
      <c r="B87" s="34"/>
      <c r="D87" s="34"/>
    </row>
    <row r="88" spans="2:4" s="33" customFormat="1" ht="21.95" customHeight="1">
      <c r="B88" s="34"/>
      <c r="D88" s="34"/>
    </row>
    <row r="89" spans="2:4" s="33" customFormat="1" ht="21.95" customHeight="1">
      <c r="B89" s="34"/>
      <c r="D89" s="34"/>
    </row>
    <row r="90" spans="2:4" s="33" customFormat="1" ht="21.95" customHeight="1">
      <c r="B90" s="34"/>
      <c r="D90" s="34"/>
    </row>
    <row r="91" spans="2:4" s="33" customFormat="1" ht="21.95" customHeight="1">
      <c r="B91" s="34"/>
      <c r="D91" s="34"/>
    </row>
    <row r="92" spans="2:4" s="33" customFormat="1" ht="21.95" customHeight="1">
      <c r="B92" s="34"/>
      <c r="D92" s="34"/>
    </row>
    <row r="93" spans="2:4" s="33" customFormat="1" ht="21.95" customHeight="1">
      <c r="B93" s="34"/>
      <c r="D93" s="34"/>
    </row>
    <row r="94" spans="2:4" s="33" customFormat="1" ht="21.95" customHeight="1">
      <c r="B94" s="34"/>
      <c r="D94" s="34"/>
    </row>
    <row r="95" spans="2:4" s="33" customFormat="1" ht="21.95" customHeight="1">
      <c r="B95" s="34"/>
      <c r="D95" s="34"/>
    </row>
    <row r="96" spans="2:4" s="33" customFormat="1" ht="21.95" customHeight="1">
      <c r="B96" s="34"/>
      <c r="D96" s="34"/>
    </row>
    <row r="97" spans="2:17" s="33" customFormat="1" ht="21.95" customHeight="1">
      <c r="B97" s="34"/>
      <c r="D97" s="34"/>
    </row>
    <row r="98" spans="2:17" s="33" customFormat="1" ht="21.95" customHeight="1">
      <c r="B98" s="34"/>
      <c r="D98" s="34"/>
    </row>
    <row r="99" spans="2:17" s="33" customFormat="1" ht="21.95" customHeight="1">
      <c r="B99" s="34"/>
      <c r="D99" s="34"/>
    </row>
    <row r="100" spans="2:17" s="33" customFormat="1" ht="21.95" customHeight="1">
      <c r="B100" s="34"/>
      <c r="D100" s="34"/>
    </row>
    <row r="101" spans="2:17" s="33" customFormat="1" ht="21.95" customHeight="1">
      <c r="B101" s="34"/>
      <c r="D101" s="34"/>
    </row>
    <row r="102" spans="2:17" s="33" customFormat="1" ht="21.95" customHeight="1">
      <c r="B102" s="34"/>
      <c r="D102" s="34"/>
    </row>
    <row r="103" spans="2:17" s="33" customFormat="1" ht="21.95" customHeight="1">
      <c r="B103" s="34"/>
      <c r="D103" s="34"/>
    </row>
    <row r="104" spans="2:17" s="33" customFormat="1" ht="21.95" customHeight="1">
      <c r="B104" s="34"/>
      <c r="D104" s="34"/>
    </row>
    <row r="105" spans="2:17" s="33" customFormat="1" ht="21.95" customHeight="1">
      <c r="B105" s="34"/>
      <c r="D105" s="34"/>
    </row>
    <row r="106" spans="2:17" s="33" customFormat="1" ht="21.95" customHeight="1">
      <c r="B106" s="34"/>
      <c r="D106" s="34"/>
    </row>
    <row r="107" spans="2:17" ht="21.95" customHeight="1">
      <c r="O107" s="33"/>
      <c r="P107" s="33"/>
      <c r="Q107" s="33"/>
    </row>
    <row r="108" spans="2:17" ht="21.95" customHeight="1"/>
    <row r="109" spans="2:17" ht="21.95" customHeight="1"/>
    <row r="110" spans="2:17" ht="21.95" customHeight="1"/>
    <row r="111" spans="2:17" ht="21.95" customHeight="1"/>
    <row r="112" spans="2:17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2" type="noConversion"/>
  <printOptions horizontalCentered="1"/>
  <pageMargins left="0.59055118110236227" right="0.55118110236220474" top="0.59055118110236227" bottom="0.59055118110236227" header="0.39370078740157483" footer="0.39370078740157483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내역서갑지</vt:lpstr>
      <vt:lpstr>공사비내역서</vt:lpstr>
      <vt:lpstr>예산내역서</vt:lpstr>
      <vt:lpstr>예산내역서!Print_Area</vt:lpstr>
      <vt:lpstr>공사비내역서!Print_Titles</vt:lpstr>
      <vt:lpstr>예산내역서!Print_Titles</vt:lpstr>
    </vt:vector>
  </TitlesOfParts>
  <Company>(주)거원엔지니어링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토목사업부</dc:creator>
  <cp:lastModifiedBy>제주도청</cp:lastModifiedBy>
  <cp:lastPrinted>2026-10-16T04:49:06Z</cp:lastPrinted>
  <dcterms:created xsi:type="dcterms:W3CDTF">2008-01-22T08:03:42Z</dcterms:created>
  <dcterms:modified xsi:type="dcterms:W3CDTF">2026-10-16T05:41:56Z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TAtMTZUMDU6NDE6NTVaIiwicElEIjoxLCJwcm9jZXNzSWQiOjEzNjAwLCJwcm9jZXNzTmFtZSI6IkVYQ0VMLkVYRSIsInRyYWNlSWQiOiJBRDgyQTFBMURDRkM0OTBFODE1OEU0RTkxQ0E2RDVBQSIsInVzZXJDb2RlIjoicWh0amQ4MjY4In0sIm5vZGUyIjp7ImRzZCI6IjAxMDAwMDAwMDAwMDI1NTgiLCJsb2dUaW1lIjoiMjAyNi0xMC0xNlQwNTo0MTo1NVoiLCJwSUQiOjEsInByb2Nlc3NJZCI6MTM2MDAsInByb2Nlc3NOYW1lIjoiRVhDRUwuRVhFIiwidHJhY2VJZCI6IkFEODJBMUExRENGQzQ5MEU4MTU4RTRFOTFDQTZENUFBIiwidXNlckNvZGUiOiJxaHRqZDgyNjgifSwibm9kZTMiOnsiZHNkIjoiMDEwMDAwMDAwMDAwMjU1OCIsImxvZ1RpbWUiOiIyMDI2LTEwLTE2VDA1OjQxOjU1WiIsInBJRCI6MSwicHJvY2Vzc0lkIjoxMzYwMCwicHJvY2Vzc05hbWUiOiJFWENFTC5FWEUiLCJ0cmFjZUlkIjoiQUQ4MkExQTFEQ0ZDNDkwRTgxNThFNEU5MUNBNkQ1QUEiLCJ1c2VyQ29kZSI6InFodGpkODI2OCJ9LCJub2RlNCI6eyJkc2QiOiIwMTAwMDAwMDAwMDAyNTU4IiwibG9nVGltZSI6IjIwMjYtMTAtMTZUMDU6NDE6NTVaIiwicElEIjoxLCJwcm9jZXNzSWQiOjEzNjAwLCJwcm9jZXNzTmFtZSI6IkVYQ0VMLkVYRSIsInRyYWNlSWQiOiJBRDgyQTFBMURDRkM0OTBFODE1OEU0RTkxQ0E2RDVBQSIsInVzZXJDb2RlIjoicWh0amQ4MjY4In0sIm5vZGU1Ijp7ImRzZCI6IjAwMDAwMDAwMDAwMDAwMDAiLCJsb2dUaW1lIjoiMjAyNi0xMC0yMVQwMToyNzozNFoiLCJwSUQiOjIwNDgsInByb2Nlc3NJZCI6MTM2MDAsInByb2Nlc3NOYW1lIjoiRVhDRUwuRVhFIiwidHJhY2VJZCI6IjE3RTRDNTlDMTYxODQxQzNBMTE4RDgxRDdEQ0UwRjg3IiwidXNlckNvZGUiOiJxaHRqZDgyNjgifSwibm9kZUNvdW50IjoyLCJyb290VHJhY2VJZCI6IkFEODJBMUExRENGQzQ5MEU4MTU4RTRFOTFDQTZENUFBIn0=</vt:lpwstr>
  </property>
</Properties>
</file>