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 ★공사계약\(공사56)[긴급]장평중 모듈러 교사동 전기공사-기금회계\공고문 첨부\"/>
    </mc:Choice>
  </mc:AlternateContent>
  <xr:revisionPtr revIDLastSave="0" documentId="13_ncr:1_{2F597B8A-6BB6-4E5C-AD3E-2BF9AE3A8121}" xr6:coauthVersionLast="36" xr6:coauthVersionMax="47" xr10:uidLastSave="{00000000-0000-0000-0000-000000000000}"/>
  <bookViews>
    <workbookView xWindow="0" yWindow="0" windowWidth="28800" windowHeight="12060" tabRatio="724" firstSheet="2" activeTab="2" xr2:uid="{00000000-000D-0000-FFFF-FFFF00000000}"/>
  </bookViews>
  <sheets>
    <sheet name="겉표지" sheetId="1" state="hidden" r:id="rId1"/>
    <sheet name="표지" sheetId="2" state="hidden" r:id="rId2"/>
    <sheet name="원가" sheetId="3" r:id="rId3"/>
    <sheet name="총괄표" sheetId="11" r:id="rId4"/>
    <sheet name="내역서" sheetId="10" r:id="rId5"/>
    <sheet name="합산자재" sheetId="6" state="hidden" r:id="rId6"/>
    <sheet name="옵션" sheetId="5" state="hidden" r:id="rId7"/>
    <sheet name="사용설명" sheetId="14" state="hidden" r:id="rId8"/>
  </sheets>
  <definedNames>
    <definedName name="_xlnm.Print_Area" localSheetId="0">겉표지!$A$1:$I$49</definedName>
    <definedName name="_xlnm.Print_Area" localSheetId="4">내역서!$A$1:$Q$29</definedName>
    <definedName name="_xlnm.Print_Area" localSheetId="2">원가!$A$1:$E$35</definedName>
    <definedName name="_xlnm.Print_Area" localSheetId="3">총괄표!$A$1:$Q$29</definedName>
    <definedName name="_xlnm.Print_Area" localSheetId="1">표지!$A$1:$K$45</definedName>
    <definedName name="_xlnm.Print_Titles" localSheetId="4">내역서!$1:$3</definedName>
    <definedName name="_xlnm.Print_Titles" localSheetId="3">총괄표!$1:$3</definedName>
    <definedName name="_xlnm.Print_Titles" localSheetId="5">합산자재!$1:$3</definedName>
  </definedNames>
  <calcPr calcId="191029"/>
</workbook>
</file>

<file path=xl/calcChain.xml><?xml version="1.0" encoding="utf-8"?>
<calcChain xmlns="http://schemas.openxmlformats.org/spreadsheetml/2006/main">
  <c r="I7" i="11" l="1"/>
  <c r="L7" i="11"/>
  <c r="N7" i="11"/>
  <c r="I8" i="11"/>
  <c r="P8" i="11" s="1"/>
  <c r="L8" i="11"/>
  <c r="N8" i="11"/>
  <c r="I9" i="11"/>
  <c r="L9" i="11"/>
  <c r="N9" i="11"/>
  <c r="P9" i="11"/>
  <c r="I10" i="11"/>
  <c r="L10" i="11"/>
  <c r="N10" i="11"/>
  <c r="P10" i="11" s="1"/>
  <c r="I11" i="11"/>
  <c r="L11" i="11"/>
  <c r="N11" i="11"/>
  <c r="I12" i="11"/>
  <c r="L12" i="11"/>
  <c r="N12" i="11"/>
  <c r="I13" i="11"/>
  <c r="L13" i="11"/>
  <c r="N13" i="11"/>
  <c r="P13" i="11"/>
  <c r="I14" i="11"/>
  <c r="L14" i="11"/>
  <c r="N14" i="11"/>
  <c r="P14" i="11"/>
  <c r="I15" i="11"/>
  <c r="L15" i="11"/>
  <c r="N15" i="11"/>
  <c r="I16" i="11"/>
  <c r="L16" i="11"/>
  <c r="N16" i="11"/>
  <c r="I17" i="11"/>
  <c r="L17" i="11"/>
  <c r="N17" i="11"/>
  <c r="P17" i="11"/>
  <c r="I18" i="11"/>
  <c r="L18" i="11"/>
  <c r="N18" i="11"/>
  <c r="P18" i="11" s="1"/>
  <c r="I19" i="11"/>
  <c r="P19" i="11" s="1"/>
  <c r="L19" i="11"/>
  <c r="N19" i="11"/>
  <c r="I20" i="11"/>
  <c r="L20" i="11"/>
  <c r="N20" i="11"/>
  <c r="P20" i="11"/>
  <c r="I21" i="11"/>
  <c r="L21" i="11"/>
  <c r="N21" i="11"/>
  <c r="P21" i="11"/>
  <c r="I22" i="11"/>
  <c r="L22" i="11"/>
  <c r="N22" i="11"/>
  <c r="P22" i="11"/>
  <c r="I23" i="11"/>
  <c r="L23" i="11"/>
  <c r="N23" i="11"/>
  <c r="I24" i="11"/>
  <c r="L24" i="11"/>
  <c r="N24" i="11"/>
  <c r="P24" i="11"/>
  <c r="I25" i="11"/>
  <c r="L25" i="11"/>
  <c r="N25" i="11"/>
  <c r="P25" i="11"/>
  <c r="I26" i="11"/>
  <c r="L26" i="11"/>
  <c r="N26" i="11"/>
  <c r="P26" i="11"/>
  <c r="I27" i="11"/>
  <c r="P27" i="11" s="1"/>
  <c r="L27" i="11"/>
  <c r="N27" i="11"/>
  <c r="I28" i="11"/>
  <c r="L28" i="11"/>
  <c r="N28" i="11"/>
  <c r="P28" i="11"/>
  <c r="AE28" i="10"/>
  <c r="H4" i="6"/>
  <c r="L4" i="6"/>
  <c r="H5" i="6"/>
  <c r="H6" i="6"/>
  <c r="L6" i="6"/>
  <c r="H7" i="6"/>
  <c r="L7" i="6" s="1"/>
  <c r="H8" i="6"/>
  <c r="L8" i="6"/>
  <c r="H9" i="6"/>
  <c r="L9" i="6"/>
  <c r="H10" i="6"/>
  <c r="L10" i="6" s="1"/>
  <c r="H11" i="6"/>
  <c r="L11" i="6"/>
  <c r="H12" i="6"/>
  <c r="H13" i="6"/>
  <c r="H14" i="6"/>
  <c r="L14" i="6" s="1"/>
  <c r="H15" i="6"/>
  <c r="L15" i="6" s="1"/>
  <c r="H16" i="6"/>
  <c r="L16" i="6"/>
  <c r="H17" i="6"/>
  <c r="H18" i="6"/>
  <c r="H19" i="6"/>
  <c r="L19" i="6" s="1"/>
  <c r="H20" i="6"/>
  <c r="L20" i="6" s="1"/>
  <c r="H21" i="6"/>
  <c r="H22" i="6"/>
  <c r="L22" i="6" s="1"/>
  <c r="H23" i="6"/>
  <c r="H24" i="6"/>
  <c r="I24" i="6"/>
  <c r="J24" i="6"/>
  <c r="H25" i="6"/>
  <c r="L25" i="6" s="1"/>
  <c r="I25" i="6"/>
  <c r="J25" i="6"/>
  <c r="H26" i="6"/>
  <c r="I26" i="6"/>
  <c r="J26" i="6"/>
  <c r="H27" i="6"/>
  <c r="L27" i="6" s="1"/>
  <c r="I27" i="6"/>
  <c r="J27" i="6"/>
  <c r="I28" i="6"/>
  <c r="L28" i="6"/>
  <c r="I29" i="6"/>
  <c r="I30" i="6"/>
  <c r="L30" i="6" s="1"/>
  <c r="I31" i="6"/>
  <c r="L31" i="6"/>
  <c r="I32" i="6"/>
  <c r="I33" i="6"/>
  <c r="L33" i="6" s="1"/>
  <c r="I34" i="6"/>
  <c r="L34" i="6" s="1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B25" i="5"/>
  <c r="D25" i="5" s="1"/>
  <c r="B24" i="5"/>
  <c r="D24" i="5" s="1"/>
  <c r="B23" i="5"/>
  <c r="B22" i="5"/>
  <c r="D22" i="5" s="1"/>
  <c r="B21" i="5"/>
  <c r="D21" i="5" s="1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AE3" i="10"/>
  <c r="AD3" i="10"/>
  <c r="D13" i="5"/>
  <c r="F3" i="5"/>
  <c r="D23" i="5"/>
  <c r="D12" i="5"/>
  <c r="D11" i="5"/>
  <c r="K6" i="3"/>
  <c r="K21" i="3"/>
  <c r="K22" i="3"/>
  <c r="K23" i="3"/>
  <c r="K24" i="3"/>
  <c r="K32" i="3"/>
  <c r="K33" i="3"/>
  <c r="K34" i="3"/>
  <c r="N37" i="2"/>
  <c r="N38" i="2"/>
  <c r="N39" i="2"/>
  <c r="L23" i="6" l="1"/>
  <c r="L24" i="6"/>
  <c r="L29" i="6"/>
  <c r="P12" i="11"/>
  <c r="P16" i="11"/>
  <c r="L18" i="6"/>
  <c r="L17" i="6"/>
  <c r="L32" i="6"/>
  <c r="P7" i="11"/>
  <c r="P11" i="11"/>
  <c r="P15" i="11"/>
  <c r="P23" i="11"/>
  <c r="L5" i="6"/>
  <c r="L13" i="6"/>
  <c r="L12" i="6"/>
  <c r="L21" i="6"/>
  <c r="L26" i="6"/>
  <c r="N29" i="11" l="1"/>
  <c r="D2" i="5" s="1"/>
  <c r="L29" i="11" l="1"/>
  <c r="C2" i="5" s="1"/>
  <c r="AC25" i="10"/>
  <c r="F22" i="2"/>
  <c r="AC7" i="10" l="1"/>
  <c r="F19" i="2"/>
  <c r="K11" i="3"/>
  <c r="N22" i="2"/>
  <c r="AB17" i="10" l="1"/>
  <c r="AC17" i="10"/>
  <c r="K14" i="3"/>
  <c r="K9" i="3"/>
  <c r="K8" i="3"/>
  <c r="AC9" i="10"/>
  <c r="AC18" i="10"/>
  <c r="AB18" i="10"/>
  <c r="AC8" i="10"/>
  <c r="F25" i="2"/>
  <c r="F20" i="2"/>
  <c r="N20" i="2" s="1"/>
  <c r="N19" i="2"/>
  <c r="F27" i="2"/>
  <c r="N27" i="2" s="1"/>
  <c r="F26" i="2"/>
  <c r="N26" i="2" s="1"/>
  <c r="F23" i="2" l="1"/>
  <c r="F30" i="2"/>
  <c r="N30" i="2" s="1"/>
  <c r="K17" i="3"/>
  <c r="N25" i="2"/>
  <c r="F31" i="2"/>
  <c r="N31" i="2" s="1"/>
  <c r="N23" i="2"/>
  <c r="K10" i="3"/>
  <c r="F24" i="2"/>
  <c r="N24" i="2" s="1"/>
  <c r="K13" i="3" l="1"/>
  <c r="AC6" i="10"/>
  <c r="AB5" i="10"/>
  <c r="AC5" i="10"/>
  <c r="K12" i="3"/>
  <c r="P29" i="11" l="1"/>
  <c r="I29" i="11"/>
  <c r="B2" i="5" s="1"/>
  <c r="F18" i="2" l="1"/>
  <c r="F2" i="5"/>
  <c r="F21" i="2" l="1"/>
  <c r="N18" i="2"/>
  <c r="F28" i="2"/>
  <c r="N28" i="2" s="1"/>
  <c r="K5" i="3"/>
  <c r="K16" i="3" l="1"/>
  <c r="K7" i="3"/>
  <c r="N21" i="2"/>
  <c r="F29" i="2"/>
  <c r="K15" i="3" l="1"/>
  <c r="N29" i="2"/>
  <c r="F32" i="2"/>
  <c r="N32" i="2" l="1"/>
  <c r="F33" i="2"/>
  <c r="N33" i="2" s="1"/>
  <c r="K25" i="3"/>
  <c r="K26" i="3"/>
  <c r="K27" i="3" l="1"/>
  <c r="L28" i="3"/>
  <c r="K28" i="3" s="1"/>
  <c r="O34" i="2"/>
  <c r="F34" i="2" s="1"/>
  <c r="N34" i="2" s="1"/>
  <c r="F35" i="2" s="1"/>
  <c r="N35" i="2" s="1"/>
  <c r="F36" i="2" l="1"/>
  <c r="N36" i="2" s="1"/>
  <c r="N40" i="2" s="1"/>
  <c r="F40" i="2" s="1"/>
  <c r="C15" i="2" s="1"/>
  <c r="K29" i="3"/>
  <c r="K30" i="3"/>
  <c r="K35" i="3" l="1"/>
</calcChain>
</file>

<file path=xl/sharedStrings.xml><?xml version="1.0" encoding="utf-8"?>
<sst xmlns="http://schemas.openxmlformats.org/spreadsheetml/2006/main" count="594" uniqueCount="360">
  <si>
    <t>내  용</t>
    <phoneticPr fontId="2" type="noConversion"/>
  </si>
  <si>
    <t>단위</t>
    <phoneticPr fontId="2" type="noConversion"/>
  </si>
  <si>
    <t>수량</t>
    <phoneticPr fontId="2" type="noConversion"/>
  </si>
  <si>
    <t>見 積 書</t>
    <phoneticPr fontId="2" type="noConversion"/>
  </si>
  <si>
    <t xml:space="preserve"> </t>
    <phoneticPr fontId="2" type="noConversion"/>
  </si>
  <si>
    <t xml:space="preserve"> </t>
    <phoneticPr fontId="2" type="noConversion"/>
  </si>
  <si>
    <t>件    名: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</si>
  <si>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</si>
  <si>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</si>
  <si>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</si>
  <si>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</si>
  <si>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</si>
  <si>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</si>
  <si>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</si>
  <si>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</si>
  <si>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</si>
  <si>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</si>
  <si>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</si>
  <si>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</si>
  <si>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</si>
  <si>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</si>
  <si>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</si>
  <si>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</si>
  <si>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</si>
  <si>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</si>
  <si>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</si>
  <si>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</si>
  <si>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</si>
  <si>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</si>
  <si>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</si>
  <si>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</si>
  <si>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</si>
  <si>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</si>
  <si>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</si>
  <si>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</si>
  <si>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</si>
  <si>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</si>
  <si>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</si>
  <si>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</si>
  <si>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</si>
  <si>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</si>
  <si>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</si>
  <si>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</si>
  <si>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</si>
  <si>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</si>
  <si>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</si>
  <si>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</si>
  <si>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</si>
  <si>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</si>
  <si>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</si>
  <si>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</si>
  <si>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</si>
  <si>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</si>
  <si>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</si>
  <si>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</si>
  <si>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</si>
  <si>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</si>
  <si>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</si>
  <si>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</si>
  <si>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</si>
  <si>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</si>
  <si>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</si>
  <si>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</si>
  <si>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</si>
  <si>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</si>
  <si>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</si>
  <si>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</si>
  <si>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</si>
  <si>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</si>
  <si>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</si>
  <si>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</si>
  <si>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</si>
  <si>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</si>
  <si>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</si>
  <si>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</si>
  <si>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</si>
  <si>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</si>
  <si>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</si>
  <si>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</si>
  <si>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</si>
  <si>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</si>
  <si>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</si>
  <si>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</si>
  <si>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</si>
  <si>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</si>
  <si>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</si>
  <si>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</si>
  <si>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</si>
  <si>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</si>
  <si>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</si>
  <si>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</si>
  <si>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 xml:space="preserve"> </t>
    <phoneticPr fontId="2" type="noConversion"/>
  </si>
  <si>
    <t>요율</t>
    <phoneticPr fontId="2" type="noConversion"/>
  </si>
  <si>
    <t>금액</t>
    <phoneticPr fontId="2" type="noConversion"/>
  </si>
  <si>
    <t>금액</t>
    <phoneticPr fontId="2" type="noConversion"/>
  </si>
  <si>
    <t>요율</t>
    <phoneticPr fontId="2" type="noConversion"/>
  </si>
  <si>
    <t>수량</t>
    <phoneticPr fontId="2" type="noConversion"/>
  </si>
  <si>
    <t>끝자리 맞추기</t>
    <phoneticPr fontId="2" type="noConversion"/>
  </si>
  <si>
    <t>이윤</t>
    <phoneticPr fontId="2" type="noConversion"/>
  </si>
  <si>
    <t>끝자리맞추기</t>
    <phoneticPr fontId="2" type="noConversion"/>
  </si>
  <si>
    <t>공사명:</t>
    <phoneticPr fontId="2" type="noConversion"/>
  </si>
  <si>
    <t xml:space="preserve"> </t>
    <phoneticPr fontId="2" type="noConversion"/>
  </si>
  <si>
    <t xml:space="preserve"> 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</si>
  <si>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</si>
  <si>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</si>
  <si>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</si>
  <si>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</si>
  <si>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</si>
  <si>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</si>
  <si>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</si>
  <si>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</si>
  <si>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</si>
  <si>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</si>
  <si>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</si>
  <si>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</si>
  <si>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</si>
  <si>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</si>
  <si>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</si>
  <si>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</si>
  <si>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</si>
  <si>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</si>
  <si>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</si>
  <si>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</si>
  <si>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</si>
  <si>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</si>
  <si>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</si>
  <si>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</si>
  <si>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</si>
  <si>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</si>
  <si>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</si>
  <si>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</si>
  <si>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</si>
  <si>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</si>
  <si>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</si>
  <si>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</si>
  <si>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</si>
  <si>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</si>
  <si>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</si>
  <si>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</si>
  <si>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</si>
  <si>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</si>
  <si>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</si>
  <si>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</si>
  <si>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</si>
  <si>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</si>
  <si>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</si>
  <si>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 전기공사</t>
  </si>
  <si>
    <t>3913170610034841</t>
  </si>
  <si>
    <t>강제전선관</t>
  </si>
  <si>
    <t>아연도 104 mm</t>
  </si>
  <si>
    <t>m</t>
  </si>
  <si>
    <t>3913170610045636</t>
  </si>
  <si>
    <t>파상형 폴리에틸렌 전선관</t>
  </si>
  <si>
    <t>100㎜</t>
  </si>
  <si>
    <t>3913170610045637</t>
  </si>
  <si>
    <t>125㎜</t>
  </si>
  <si>
    <t>3912130310035799</t>
  </si>
  <si>
    <t>풀박스</t>
  </si>
  <si>
    <t>200×200×100</t>
  </si>
  <si>
    <t>개</t>
  </si>
  <si>
    <t>3912130320174775</t>
  </si>
  <si>
    <t>600×600×300</t>
  </si>
  <si>
    <t>3912130320174781</t>
  </si>
  <si>
    <t>1200×1200×500</t>
  </si>
  <si>
    <t>3913170810036365</t>
  </si>
  <si>
    <t>강제전선관용 부품</t>
  </si>
  <si>
    <t>파이프행거, 104 C</t>
  </si>
  <si>
    <t>2612152420683704</t>
  </si>
  <si>
    <t>접지용비닐절연전선(F-GV)</t>
  </si>
  <si>
    <t>95㎟</t>
  </si>
  <si>
    <t>2612152420683707</t>
  </si>
  <si>
    <t>185㎟</t>
  </si>
  <si>
    <t>2612162920683891</t>
  </si>
  <si>
    <t>폴리에틸렌 난연케이블</t>
  </si>
  <si>
    <t>0.6/1kv F-CV 1C×95㎟</t>
  </si>
  <si>
    <t>2612162920683894</t>
  </si>
  <si>
    <t>0.6/1kv F-CV 1C×185㎟</t>
  </si>
  <si>
    <t>2612163720177117</t>
  </si>
  <si>
    <t>광케이블(옥외용)</t>
  </si>
  <si>
    <t>SM 9/125, 12c</t>
  </si>
  <si>
    <t>3912161620167169</t>
  </si>
  <si>
    <t>배선용차단기(ABN-403)</t>
  </si>
  <si>
    <t>3P 400AF300AT</t>
  </si>
  <si>
    <t>EA</t>
  </si>
  <si>
    <t>3912161620167170</t>
  </si>
  <si>
    <t>3P 400AF350AT</t>
  </si>
  <si>
    <t>3912161620167182</t>
  </si>
  <si>
    <t>배선용차단기(ABN-604)</t>
  </si>
  <si>
    <t>4P 600AF500AT</t>
  </si>
  <si>
    <t>3912143210035793</t>
  </si>
  <si>
    <t>러그단자</t>
  </si>
  <si>
    <t>동관단자 1 HOLE 120 ㎟</t>
  </si>
  <si>
    <t>3912143210033794</t>
  </si>
  <si>
    <t>동관단자 1 HOLE 185 ㎟</t>
  </si>
  <si>
    <t>3912143221650916</t>
  </si>
  <si>
    <t>압착단자</t>
  </si>
  <si>
    <t>R형동선 나압착 95 ㎟</t>
  </si>
  <si>
    <t>3912143221650918</t>
  </si>
  <si>
    <t>R형동선 나압착 185 ㎟</t>
  </si>
  <si>
    <t>3912218220173361</t>
  </si>
  <si>
    <t>이차 랙크       1P</t>
  </si>
  <si>
    <t>CDE110000100</t>
  </si>
  <si>
    <t>인력터파기/보통토사</t>
  </si>
  <si>
    <t>육상(1m이하)-양호</t>
  </si>
  <si>
    <t>m3</t>
  </si>
  <si>
    <t>CDE130110000</t>
  </si>
  <si>
    <t>기계터파기/보통토사</t>
  </si>
  <si>
    <t>육상(5m이하)-양호</t>
  </si>
  <si>
    <t>CDH110000020</t>
  </si>
  <si>
    <t>되메우기 및 다짐</t>
  </si>
  <si>
    <t>소형장비</t>
  </si>
  <si>
    <t>ECA565826062</t>
  </si>
  <si>
    <t>코어드릴</t>
  </si>
  <si>
    <t>15.24cm</t>
  </si>
  <si>
    <t>시간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</si>
  <si>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</si>
  <si>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</si>
  <si>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</si>
  <si>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</si>
  <si>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</si>
  <si>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</si>
  <si>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</si>
  <si>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</si>
  <si>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L001010201000092</t>
  </si>
  <si>
    <t>광케이블설치사</t>
  </si>
  <si>
    <t>L001010101000002</t>
  </si>
  <si>
    <t>보통인부</t>
  </si>
  <si>
    <t>L001010101000003</t>
  </si>
  <si>
    <t>특별인부</t>
  </si>
  <si>
    <t>L001010101000015</t>
  </si>
  <si>
    <t>착암공</t>
  </si>
  <si>
    <t>총줄수-&gt;</t>
  </si>
  <si>
    <t>[ 장평중 모듈러 공사 ] - 합산자재목록</t>
  </si>
  <si>
    <t>종합적산741</t>
  </si>
  <si>
    <t>55</t>
  </si>
  <si>
    <t>공종줄</t>
  </si>
  <si>
    <t>5975A337010</t>
  </si>
  <si>
    <t>EDA12100100S</t>
  </si>
  <si>
    <t>5975D178006</t>
  </si>
  <si>
    <t>E59753178006</t>
  </si>
  <si>
    <t>5975D178007</t>
  </si>
  <si>
    <t>E59753178007</t>
  </si>
  <si>
    <t>5975D857061</t>
  </si>
  <si>
    <t>E59753857061</t>
  </si>
  <si>
    <t>5975D857211</t>
  </si>
  <si>
    <t>E59753857211</t>
  </si>
  <si>
    <t>5975D857281</t>
  </si>
  <si>
    <t>E59753857281</t>
  </si>
  <si>
    <t>E145A927212</t>
  </si>
  <si>
    <t>EE1450927212</t>
  </si>
  <si>
    <t>E145A927215</t>
  </si>
  <si>
    <t>EE1450927215</t>
  </si>
  <si>
    <t>E145A287512</t>
  </si>
  <si>
    <t>EE1450287512</t>
  </si>
  <si>
    <t>E145A287515</t>
  </si>
  <si>
    <t>EE1450287515</t>
  </si>
  <si>
    <t>56959000001</t>
  </si>
  <si>
    <t>EMM525000006</t>
  </si>
  <si>
    <t>56959000002</t>
  </si>
  <si>
    <t>EMM300017702</t>
  </si>
  <si>
    <t>56959000003</t>
  </si>
  <si>
    <t>EMM300017703</t>
  </si>
  <si>
    <t>56959000004</t>
  </si>
  <si>
    <t>EMM300018002</t>
  </si>
  <si>
    <t>56959000005</t>
  </si>
  <si>
    <t>EMM459370629</t>
  </si>
  <si>
    <t>E940A177009</t>
  </si>
  <si>
    <t>EE9400177009</t>
  </si>
  <si>
    <t>E940A267011</t>
  </si>
  <si>
    <t>EE9400267011</t>
  </si>
  <si>
    <t>E940A267013</t>
  </si>
  <si>
    <t>EE9400267013</t>
  </si>
  <si>
    <t>56959000006</t>
  </si>
  <si>
    <t>EMM300041216</t>
  </si>
  <si>
    <t>29</t>
  </si>
  <si>
    <t>식</t>
  </si>
  <si>
    <t>합계줄</t>
  </si>
  <si>
    <t>( 합       계 )</t>
  </si>
  <si>
    <t>[ 장평중 모듈러 공사 ]</t>
  </si>
  <si>
    <t>1.전기공사</t>
  </si>
  <si>
    <t>001</t>
  </si>
  <si>
    <t>59759017119</t>
  </si>
  <si>
    <t>56953100908</t>
  </si>
  <si>
    <t>EAB110220000</t>
  </si>
  <si>
    <t>벽관통 구멍(코어드릴)</t>
  </si>
  <si>
    <t>Φ50-벽두께 25cm</t>
  </si>
  <si>
    <t>개소</t>
  </si>
  <si>
    <t>56930220020</t>
  </si>
  <si>
    <t>ABB103200000</t>
  </si>
  <si>
    <t>터파기(기계80%,인력20%)</t>
  </si>
  <si>
    <t>보통토사</t>
  </si>
  <si>
    <t>㎥</t>
  </si>
  <si>
    <t>CDH11000002</t>
  </si>
  <si>
    <t>2.0</t>
  </si>
  <si>
    <t>[장평중 모듈러 공사]</t>
  </si>
  <si>
    <t>Total</t>
  </si>
  <si>
    <t>아래와 같이 見積書를 제출합니다.</t>
    <phoneticPr fontId="2" type="noConversion"/>
  </si>
  <si>
    <t>대 한 민 국 주 식 회 사</t>
    <phoneticPr fontId="2" type="noConversion"/>
  </si>
  <si>
    <t>ㅇ ㅇ 시 ㅇ  ㅇ  구 ㅇ  ㅇ  동</t>
    <phoneticPr fontId="2" type="noConversion"/>
  </si>
  <si>
    <t xml:space="preserve">             貴下</t>
    <phoneticPr fontId="2" type="noConversion"/>
  </si>
  <si>
    <t>2026년 10월 31일</t>
    <phoneticPr fontId="2" type="noConversion"/>
  </si>
  <si>
    <t>대표이사    홍      길      동</t>
    <phoneticPr fontId="2" type="noConversion"/>
  </si>
  <si>
    <t>대표전화   (02) 0 0 0 - 0 0 0 0</t>
    <phoneticPr fontId="2" type="noConversion"/>
  </si>
  <si>
    <t>장평중 모듈러 공사</t>
  </si>
  <si>
    <t>장평중 모듈러 공사</t>
    <phoneticPr fontId="2" type="noConversion"/>
  </si>
  <si>
    <t>팩    스   (02) 0 0 0 - 0 0 0 0</t>
    <phoneticPr fontId="2" type="noConversion"/>
  </si>
  <si>
    <t>1. 부가가치세 별도</t>
    <phoneticPr fontId="2" type="noConversion"/>
  </si>
  <si>
    <t>2. 한전불입금 별도</t>
  </si>
  <si>
    <t>재    료    비</t>
    <phoneticPr fontId="2" type="noConversion"/>
  </si>
  <si>
    <t>식</t>
    <phoneticPr fontId="2" type="noConversion"/>
  </si>
  <si>
    <t>노    무    비</t>
    <phoneticPr fontId="2" type="noConversion"/>
  </si>
  <si>
    <t>간 접 노 무 비</t>
    <phoneticPr fontId="2" type="noConversion"/>
  </si>
  <si>
    <t>(직접 노무비) * 17.9 %</t>
  </si>
  <si>
    <t>( 소      계 )</t>
    <phoneticPr fontId="2" type="noConversion"/>
  </si>
  <si>
    <t>기  계  경  비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</si>
  <si>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</si>
  <si>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</si>
  <si>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</si>
  <si>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</si>
  <si>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건 강 보 험 료</t>
    <phoneticPr fontId="2" type="noConversion"/>
  </si>
  <si>
    <t>(직접 노무비) * 3.595 %</t>
    <phoneticPr fontId="2" type="noConversion"/>
  </si>
  <si>
    <t>연 금 보 험 료</t>
    <phoneticPr fontId="2" type="noConversion"/>
  </si>
  <si>
    <t>(직접 노무비) * 4.75 %</t>
    <phoneticPr fontId="2" type="noConversion"/>
  </si>
  <si>
    <t>퇴 직 금 공 제</t>
    <phoneticPr fontId="2" type="noConversion"/>
  </si>
  <si>
    <t>(직접 노무비) * 2.3 %</t>
  </si>
  <si>
    <t>(직접 노무비) * 2.3 %</t>
    <phoneticPr fontId="2" type="noConversion"/>
  </si>
  <si>
    <t>안 전 관 리 비</t>
    <phoneticPr fontId="2" type="noConversion"/>
  </si>
  <si>
    <t>(재료+직노+관급재/1.1) * 3.11 %</t>
  </si>
  <si>
    <t>기  타  경  비</t>
    <phoneticPr fontId="2" type="noConversion"/>
  </si>
  <si>
    <t>(재료+노무) * 5.2 %</t>
  </si>
  <si>
    <t>법 정 분 담 금</t>
    <phoneticPr fontId="2" type="noConversion"/>
  </si>
  <si>
    <t>(노무비) * 0.096 %</t>
  </si>
  <si>
    <t>노인장기요양보험</t>
    <phoneticPr fontId="2" type="noConversion"/>
  </si>
  <si>
    <t>(건강 보험료) * 13.14 %</t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</si>
  <si>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</si>
  <si>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</si>
  <si>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</si>
  <si>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</si>
  <si>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</si>
  <si>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</si>
  <si>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</si>
  <si>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</si>
  <si>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</si>
  <si>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</si>
  <si>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( 순 공 사 비 계 )</t>
    <phoneticPr fontId="2" type="noConversion"/>
  </si>
  <si>
    <t>본 파일은 이지테크에서 2번 옵션으로 만들었습니다.</t>
  </si>
  <si>
    <t>공사손해보험료</t>
  </si>
  <si>
    <t>천단위 절삭</t>
  </si>
  <si>
    <t>전선관 보호 덮개</t>
    <phoneticPr fontId="2" type="noConversion"/>
  </si>
  <si>
    <t>전선관 보호 과속방지턱</t>
    <phoneticPr fontId="2" type="noConversion"/>
  </si>
  <si>
    <t>개</t>
    <phoneticPr fontId="2" type="noConversion"/>
  </si>
  <si>
    <t>4P 400AF300AT</t>
    <phoneticPr fontId="2" type="noConversion"/>
  </si>
  <si>
    <t>4P 400AF350AT</t>
    <phoneticPr fontId="2" type="noConversion"/>
  </si>
  <si>
    <t>케이블(옥외용)</t>
    <phoneticPr fontId="2" type="noConversion"/>
  </si>
  <si>
    <t>이차 랙크       1P</t>
    <phoneticPr fontId="2" type="noConversion"/>
  </si>
  <si>
    <t>공사기간:1개월 미만</t>
    <phoneticPr fontId="2" type="noConversion"/>
  </si>
  <si>
    <t>(직접 노무비) * 17.5 %</t>
    <phoneticPr fontId="2" type="noConversion"/>
  </si>
  <si>
    <t>(재료+노무) * 5 %</t>
    <phoneticPr fontId="2" type="noConversion"/>
  </si>
  <si>
    <t>(재료+직노+관급재/1.1) * 2.07 %</t>
    <phoneticPr fontId="2" type="noConversion"/>
  </si>
  <si>
    <t>(총원가) * 0.26477 %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</si>
</sst>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8" formatCode="#,###;\-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51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distributed" shrinkToFi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shrinkToFit="1"/>
    </xf>
    <xf numFmtId="49" fontId="3" fillId="0" borderId="0" xfId="0" applyNumberFormat="1" applyFont="1" applyAlignment="1">
      <alignment vertic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2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4" xfId="0" applyNumberFormat="1" applyFont="1" applyBorder="1" applyAlignment="1">
      <alignment horizontal="center" vertical="center"/>
    </xf>
    <xf numFmtId="178" fontId="3" fillId="0" borderId="3" xfId="0" applyNumberFormat="1" applyFont="1" applyBorder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178" fontId="3" fillId="0" borderId="0" xfId="0" applyNumberFormat="1" applyFont="1" applyAlignment="1">
      <alignment vertical="center"/>
    </xf>
    <xf numFmtId="178" fontId="3" fillId="0" borderId="3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vertical="center"/>
    </xf>
    <xf numFmtId="178" fontId="3" fillId="0" borderId="11" xfId="0" applyNumberFormat="1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/>
    <xf numFmtId="178" fontId="3" fillId="0" borderId="2" xfId="0" applyNumberFormat="1" applyFont="1" applyBorder="1"/>
    <xf numFmtId="0" fontId="13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178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49" fontId="3" fillId="0" borderId="2" xfId="0" applyNumberFormat="1" applyFont="1" applyBorder="1" applyAlignment="1">
      <alignment horizontal="left" vertical="center" indent="1"/>
    </xf>
    <xf numFmtId="49" fontId="3" fillId="0" borderId="29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0" fontId="3" fillId="0" borderId="23" xfId="0" applyFont="1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49" fontId="3" fillId="0" borderId="38" xfId="0" applyNumberFormat="1" applyFont="1" applyBorder="1" applyAlignment="1">
      <alignment horizontal="left" vertical="center" indent="2"/>
    </xf>
    <xf numFmtId="49" fontId="3" fillId="0" borderId="11" xfId="0" applyNumberFormat="1" applyFont="1" applyBorder="1" applyAlignment="1">
      <alignment horizontal="left" vertical="center" indent="2"/>
    </xf>
    <xf numFmtId="178" fontId="3" fillId="0" borderId="2" xfId="0" applyNumberFormat="1" applyFont="1" applyBorder="1" applyAlignment="1">
      <alignment horizontal="center" vertical="center"/>
    </xf>
    <xf numFmtId="10" fontId="3" fillId="0" borderId="0" xfId="0" applyNumberFormat="1" applyFont="1" applyAlignment="1">
      <alignment vertical="center"/>
    </xf>
    <xf numFmtId="49" fontId="3" fillId="0" borderId="10" xfId="0" applyNumberFormat="1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Font="1" applyAlignment="1">
      <alignment horizontal="distributed"/>
    </xf>
    <xf numFmtId="49" fontId="3" fillId="0" borderId="0" xfId="0" applyNumberFormat="1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  <xf numFmtId="49" fontId="3" fillId="0" borderId="31" xfId="0" applyNumberFormat="1" applyFont="1" applyBorder="1" applyAlignment="1">
      <alignment horizontal="left" vertical="center"/>
    </xf>
    <xf numFmtId="49" fontId="3" fillId="0" borderId="32" xfId="0" applyNumberFormat="1" applyFont="1" applyBorder="1" applyAlignment="1">
      <alignment horizontal="left" vertical="center"/>
    </xf>
    <xf numFmtId="49" fontId="3" fillId="0" borderId="37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 indent="2"/>
    </xf>
    <xf numFmtId="49" fontId="3" fillId="0" borderId="29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0" fontId="3" fillId="0" borderId="0" xfId="0" applyFont="1" applyAlignment="1">
      <alignment horizontal="left" vertical="center"/>
    </xf>
    <xf numFmtId="178" fontId="3" fillId="0" borderId="23" xfId="0" applyNumberFormat="1" applyFont="1" applyBorder="1" applyAlignment="1">
      <alignment vertical="center"/>
    </xf>
    <xf numFmtId="178" fontId="3" fillId="0" borderId="30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8" fontId="3" fillId="0" borderId="35" xfId="0" applyNumberFormat="1" applyFont="1" applyBorder="1" applyAlignment="1">
      <alignment vertical="center"/>
    </xf>
    <xf numFmtId="178" fontId="3" fillId="0" borderId="36" xfId="0" applyNumberFormat="1" applyFont="1" applyBorder="1" applyAlignment="1">
      <alignment vertical="center"/>
    </xf>
    <xf numFmtId="49" fontId="3" fillId="0" borderId="24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3" fillId="0" borderId="25" xfId="0" applyNumberFormat="1" applyFont="1" applyBorder="1" applyAlignment="1">
      <alignment horizontal="left" vertical="center" indent="1"/>
    </xf>
    <xf numFmtId="49" fontId="3" fillId="0" borderId="26" xfId="0" applyNumberFormat="1" applyFont="1" applyBorder="1" applyAlignment="1">
      <alignment horizontal="left" vertical="center" indent="1"/>
    </xf>
    <xf numFmtId="49" fontId="3" fillId="0" borderId="27" xfId="0" applyNumberFormat="1" applyFont="1" applyBorder="1" applyAlignment="1">
      <alignment horizontal="left" vertical="center" indent="1"/>
    </xf>
    <xf numFmtId="49" fontId="3" fillId="0" borderId="28" xfId="0" applyNumberFormat="1" applyFont="1" applyBorder="1" applyAlignment="1">
      <alignment horizontal="left" vertical="center" indent="1"/>
    </xf>
    <xf numFmtId="49" fontId="3" fillId="0" borderId="21" xfId="0" applyNumberFormat="1" applyFont="1" applyBorder="1" applyAlignment="1">
      <alignment horizontal="left" vertical="center"/>
    </xf>
    <xf numFmtId="49" fontId="3" fillId="0" borderId="22" xfId="0" applyNumberFormat="1" applyFont="1" applyBorder="1" applyAlignment="1">
      <alignment horizontal="left" vertical="center"/>
    </xf>
    <xf numFmtId="49" fontId="3" fillId="0" borderId="33" xfId="0" applyNumberFormat="1" applyFont="1" applyBorder="1" applyAlignment="1">
      <alignment horizontal="left" vertical="center" indent="1"/>
    </xf>
    <xf numFmtId="49" fontId="3" fillId="0" borderId="14" xfId="0" applyNumberFormat="1" applyFont="1" applyBorder="1" applyAlignment="1">
      <alignment horizontal="left" vertical="center" indent="1"/>
    </xf>
    <xf numFmtId="49" fontId="3" fillId="0" borderId="34" xfId="0" applyNumberFormat="1" applyFont="1" applyBorder="1" applyAlignment="1">
      <alignment horizontal="left" vertical="center" indent="1"/>
    </xf>
    <xf numFmtId="49" fontId="3" fillId="0" borderId="26" xfId="0" applyNumberFormat="1" applyFont="1" applyBorder="1" applyAlignment="1">
      <alignment horizontal="right" vertical="center"/>
    </xf>
    <xf numFmtId="49" fontId="3" fillId="0" borderId="39" xfId="0" applyNumberFormat="1" applyFont="1" applyBorder="1" applyAlignment="1">
      <alignment horizontal="center" vertical="center"/>
    </xf>
    <xf numFmtId="49" fontId="3" fillId="0" borderId="31" xfId="0" applyNumberFormat="1" applyFont="1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/>
    </xf>
    <xf numFmtId="178" fontId="3" fillId="0" borderId="1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left"/>
    </xf>
    <xf numFmtId="49" fontId="0" fillId="0" borderId="19" xfId="0" applyNumberFormat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0" borderId="19" xfId="0" applyNumberFormat="1" applyFont="1" applyBorder="1" applyAlignment="1">
      <alignment horizontal="left"/>
    </xf>
    <xf numFmtId="0" fontId="0" fillId="0" borderId="2" xfId="0" applyBorder="1"/>
    <xf numFmtId="0" fontId="0" fillId="0" borderId="19" xfId="0" applyBorder="1" applyAlignment="1">
      <alignment horizontal="left"/>
    </xf>
    <xf numFmtId="49" fontId="0" fillId="0" borderId="2" xfId="0" applyNumberFormat="1" applyBorder="1"/>
    <xf numFmtId="0" fontId="0" fillId="0" borderId="2" xfId="0" applyBorder="1" applyAlignment="1">
      <alignment horizontal="center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66BDD9BD-F681-4BF3-9511-692DE9A5AD2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53" name="Line 5">
          <a:extLst>
            <a:ext uri="{FF2B5EF4-FFF2-40B4-BE49-F238E27FC236}">
              <a16:creationId xmlns:a16="http://schemas.microsoft.com/office/drawing/2014/main" id="{CC7D7CCB-136E-4A24-9549-53546E493F08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id="{569E9C65-044D-4306-A6DD-84597E94C562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id="{AD4F367A-AB65-4ED4-BED5-4534FA735AB5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id="{3D7842D3-0400-4735-BC81-98CAB274E292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id="{759E76A0-0A2A-4DE1-BD7B-C0F525A882E4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038" name="Line 14">
          <a:extLst>
            <a:ext uri="{FF2B5EF4-FFF2-40B4-BE49-F238E27FC236}">
              <a16:creationId xmlns:a16="http://schemas.microsoft.com/office/drawing/2014/main" id="{B1DD40BF-CE0C-4222-8FE4-869BF224667C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039" name="Line 15">
          <a:extLst>
            <a:ext uri="{FF2B5EF4-FFF2-40B4-BE49-F238E27FC236}">
              <a16:creationId xmlns:a16="http://schemas.microsoft.com/office/drawing/2014/main" id="{D41BC216-3769-4830-8791-E46B7DBAAAB4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AA809F61-80F6-47A1-B8AE-F4AAACE3C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95FD3F92-2EAF-4C62-8B6A-7E6EE4EE5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6720A277-65E8-4C92-978C-19C35D3E3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257175</xdr:colOff>
      <xdr:row>0</xdr:row>
      <xdr:rowOff>38100</xdr:rowOff>
    </xdr:from>
    <xdr:to>
      <xdr:col>12</xdr:col>
      <xdr:colOff>904875</xdr:colOff>
      <xdr:row>2</xdr:row>
      <xdr:rowOff>28575</xdr:rowOff>
    </xdr:to>
    <xdr:pic>
      <xdr:nvPicPr>
        <xdr:cNvPr id="4100" name="Picture 4">
          <a:extLst>
            <a:ext uri="{FF2B5EF4-FFF2-40B4-BE49-F238E27FC236}">
              <a16:creationId xmlns:a16="http://schemas.microsoft.com/office/drawing/2014/main" id="{C94B084C-A944-41A4-9C6D-0FD8B23BA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7</xdr:row>
      <xdr:rowOff>47625</xdr:rowOff>
    </xdr:from>
    <xdr:to>
      <xdr:col>18</xdr:col>
      <xdr:colOff>523875</xdr:colOff>
      <xdr:row>35</xdr:row>
      <xdr:rowOff>114300</xdr:rowOff>
    </xdr:to>
    <xdr:pic>
      <xdr:nvPicPr>
        <xdr:cNvPr id="4101" name="Picture 5">
          <a:extLst>
            <a:ext uri="{FF2B5EF4-FFF2-40B4-BE49-F238E27FC236}">
              <a16:creationId xmlns:a16="http://schemas.microsoft.com/office/drawing/2014/main" id="{302A88B2-FE65-4975-AE6F-296E741B8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0" y="1781175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0</xdr:row>
      <xdr:rowOff>76200</xdr:rowOff>
    </xdr:from>
    <xdr:to>
      <xdr:col>18</xdr:col>
      <xdr:colOff>485775</xdr:colOff>
      <xdr:row>6</xdr:row>
      <xdr:rowOff>104775</xdr:rowOff>
    </xdr:to>
    <xdr:pic>
      <xdr:nvPicPr>
        <xdr:cNvPr id="4102" name="Picture 6">
          <a:extLst>
            <a:ext uri="{FF2B5EF4-FFF2-40B4-BE49-F238E27FC236}">
              <a16:creationId xmlns:a16="http://schemas.microsoft.com/office/drawing/2014/main" id="{9B97331A-4C83-41C9-A20C-829FC7B46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0550" y="76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workbookViewId="0">
      <selection activeCell="J20" sqref="J20"/>
    </sheetView>
  </sheetViews>
  <sheetFormatPr defaultRowHeight="13.5" x14ac:dyDescent="0.15"/>
  <cols>
    <col min="1" max="1" width="8.88671875" style="2"/>
    <col min="2" max="2" width="3.109375" style="2" customWidth="1"/>
    <col min="3" max="6" width="8.88671875" style="2"/>
    <col min="7" max="7" width="7.77734375" style="2" customWidth="1"/>
    <col min="8" max="8" width="5.33203125" style="2" customWidth="1"/>
    <col min="9" max="9" width="9.44140625" style="2" customWidth="1"/>
    <col min="10" max="25" width="8.88671875" style="2"/>
    <col min="26" max="26" width="37.77734375" style="2" customWidth="1"/>
    <col min="27" max="16384" width="8.88671875" style="2"/>
  </cols>
  <sheetData>
    <row r="1" spans="1:26" ht="35.25" x14ac:dyDescent="0.4">
      <c r="A1" s="75" t="str">
        <f>표지!A1</f>
        <v>見 積 書</v>
      </c>
      <c r="B1" s="75"/>
      <c r="C1" s="75"/>
      <c r="D1" s="75"/>
      <c r="E1" s="75"/>
      <c r="F1" s="75"/>
      <c r="G1" s="75"/>
      <c r="H1" s="75"/>
      <c r="I1" s="75"/>
      <c r="P1" s="2" t="s">
        <v>91</v>
      </c>
      <c r="Z1" s="6" t="s">
        <v>124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55"/>
      <c r="C17" s="56"/>
      <c r="D17" s="56"/>
      <c r="E17" s="56"/>
      <c r="F17" s="56"/>
      <c r="G17" s="56"/>
      <c r="H17" s="57"/>
    </row>
    <row r="18" spans="2:8" x14ac:dyDescent="0.15">
      <c r="B18" s="58"/>
      <c r="C18" s="2" t="s">
        <v>6</v>
      </c>
      <c r="D18" s="76" t="str">
        <f>표지!C13</f>
        <v>장평중 모듈러 공사</v>
      </c>
      <c r="E18" s="76"/>
      <c r="F18" s="76"/>
      <c r="G18" s="76"/>
      <c r="H18" s="59"/>
    </row>
    <row r="19" spans="2:8" x14ac:dyDescent="0.15">
      <c r="B19" s="58"/>
      <c r="H19" s="59"/>
    </row>
    <row r="20" spans="2:8" x14ac:dyDescent="0.15">
      <c r="B20" s="58"/>
      <c r="C20" s="2" t="s">
        <v>55</v>
      </c>
      <c r="D20" s="76" t="str">
        <f>표지!C4</f>
        <v xml:space="preserve">             貴下</v>
      </c>
      <c r="E20" s="76"/>
      <c r="F20" s="76"/>
      <c r="G20" s="76"/>
      <c r="H20" s="59"/>
    </row>
    <row r="21" spans="2:8" x14ac:dyDescent="0.15">
      <c r="B21" s="58"/>
      <c r="H21" s="59"/>
    </row>
    <row r="22" spans="2:8" x14ac:dyDescent="0.15">
      <c r="B22" s="58"/>
      <c r="C22" s="2" t="s">
        <v>56</v>
      </c>
      <c r="D22" s="77" t="str">
        <f>표지!C6</f>
        <v>2026년 10월 31일</v>
      </c>
      <c r="E22" s="77"/>
      <c r="F22" s="77"/>
      <c r="G22" s="77"/>
      <c r="H22" s="59"/>
    </row>
    <row r="23" spans="2:8" x14ac:dyDescent="0.15">
      <c r="B23" s="60"/>
      <c r="C23" s="61"/>
      <c r="D23" s="61"/>
      <c r="E23" s="61"/>
      <c r="F23" s="61"/>
      <c r="G23" s="61"/>
      <c r="H23" s="62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78" t="str">
        <f>표지!I3</f>
        <v>대 한 민 국 주 식 회 사</v>
      </c>
      <c r="E36" s="79"/>
      <c r="F36" s="79"/>
    </row>
    <row r="37" spans="3:7" ht="12" customHeight="1" x14ac:dyDescent="0.15">
      <c r="D37" s="80" t="str">
        <f>표지!I4</f>
        <v xml:space="preserve"> </v>
      </c>
      <c r="E37" s="76"/>
      <c r="F37" s="76"/>
      <c r="G37" s="76"/>
    </row>
    <row r="38" spans="3:7" ht="12" customHeight="1" x14ac:dyDescent="0.15">
      <c r="D38" s="80" t="str">
        <f>표지!I5</f>
        <v>ㅇ ㅇ 시 ㅇ  ㅇ  구 ㅇ  ㅇ  동</v>
      </c>
      <c r="E38" s="76"/>
      <c r="F38" s="76"/>
      <c r="G38" s="76"/>
    </row>
    <row r="39" spans="3:7" ht="12" customHeight="1" x14ac:dyDescent="0.15">
      <c r="D39" s="80" t="str">
        <f>표지!I6</f>
        <v xml:space="preserve"> </v>
      </c>
      <c r="E39" s="76"/>
      <c r="F39" s="76"/>
      <c r="G39" s="76"/>
    </row>
    <row r="40" spans="3:7" ht="12" customHeight="1" x14ac:dyDescent="0.15">
      <c r="D40" s="80" t="str">
        <f>표지!I7</f>
        <v>대표이사    홍      길      동</v>
      </c>
      <c r="E40" s="76"/>
      <c r="F40" s="76"/>
      <c r="G40" s="76"/>
    </row>
    <row r="41" spans="3:7" ht="12" customHeight="1" x14ac:dyDescent="0.15">
      <c r="D41" s="80" t="str">
        <f>표지!I8</f>
        <v xml:space="preserve"> </v>
      </c>
      <c r="E41" s="76"/>
      <c r="F41" s="76"/>
      <c r="G41" s="76"/>
    </row>
    <row r="42" spans="3:7" ht="12" customHeight="1" x14ac:dyDescent="0.15">
      <c r="D42" s="80" t="str">
        <f>표지!I9</f>
        <v>대표전화   (02) 0 0 0 - 0 0 0 0</v>
      </c>
      <c r="E42" s="76"/>
      <c r="F42" s="76"/>
      <c r="G42" s="76"/>
    </row>
    <row r="43" spans="3:7" ht="12" customHeight="1" x14ac:dyDescent="0.15">
      <c r="D43" s="80" t="str">
        <f>표지!I10</f>
        <v xml:space="preserve"> </v>
      </c>
      <c r="E43" s="76"/>
      <c r="F43" s="76"/>
      <c r="G43" s="76"/>
    </row>
    <row r="44" spans="3:7" ht="12" customHeight="1" x14ac:dyDescent="0.15">
      <c r="D44" s="80" t="str">
        <f>표지!I11</f>
        <v>팩    스   (02) 0 0 0 - 0 0 0 0</v>
      </c>
      <c r="E44" s="76"/>
      <c r="F44" s="76"/>
      <c r="G44" s="76"/>
    </row>
    <row r="45" spans="3:7" ht="12" customHeight="1" x14ac:dyDescent="0.15">
      <c r="C45" s="2" t="s">
        <v>4</v>
      </c>
      <c r="D45" s="80" t="str">
        <f>표지!I12</f>
        <v xml:space="preserve"> </v>
      </c>
      <c r="E45" s="76"/>
      <c r="F45" s="76"/>
      <c r="G45" s="76"/>
    </row>
    <row r="46" spans="3:7" ht="12" customHeight="1" x14ac:dyDescent="0.15">
      <c r="D46" s="80" t="str">
        <f>표지!I13</f>
        <v xml:space="preserve"> </v>
      </c>
      <c r="E46" s="76"/>
      <c r="F46" s="76"/>
      <c r="G46" s="76"/>
    </row>
    <row r="47" spans="3:7" ht="12" customHeight="1" x14ac:dyDescent="0.15">
      <c r="D47" s="80"/>
      <c r="E47" s="76"/>
      <c r="F47" s="76"/>
      <c r="G47" s="76"/>
    </row>
  </sheetData>
  <mergeCells count="16">
    <mergeCell ref="D40:G40"/>
    <mergeCell ref="D42:G42"/>
    <mergeCell ref="D39:G39"/>
    <mergeCell ref="D41:G41"/>
    <mergeCell ref="D37:G37"/>
    <mergeCell ref="D38:G38"/>
    <mergeCell ref="D47:G47"/>
    <mergeCell ref="D43:G43"/>
    <mergeCell ref="D44:G44"/>
    <mergeCell ref="D45:G45"/>
    <mergeCell ref="D46:G46"/>
    <mergeCell ref="A1:I1"/>
    <mergeCell ref="D18:G18"/>
    <mergeCell ref="D20:G20"/>
    <mergeCell ref="D22:G22"/>
    <mergeCell ref="D36:F36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zoomScaleNormal="100" workbookViewId="0">
      <selection sqref="A1:K1"/>
    </sheetView>
  </sheetViews>
  <sheetFormatPr defaultRowHeight="13.5" x14ac:dyDescent="0.15"/>
  <cols>
    <col min="1" max="1" width="3.44140625" style="6" customWidth="1"/>
    <col min="2" max="2" width="8.5546875" style="6" customWidth="1"/>
    <col min="3" max="3" width="16.6640625" style="6" customWidth="1"/>
    <col min="4" max="5" width="4.33203125" style="6" customWidth="1"/>
    <col min="6" max="6" width="6.6640625" style="6" customWidth="1"/>
    <col min="7" max="7" width="15.77734375" style="6" customWidth="1"/>
    <col min="8" max="8" width="25.6640625" style="6" customWidth="1"/>
    <col min="9" max="9" width="27.6640625" style="6" customWidth="1"/>
    <col min="10" max="10" width="1.44140625" style="6" customWidth="1"/>
    <col min="11" max="11" width="3.33203125" style="6" hidden="1" customWidth="1"/>
    <col min="12" max="13" width="8.88671875" style="6"/>
    <col min="14" max="14" width="13.77734375" style="6" customWidth="1"/>
    <col min="15" max="15" width="14.6640625" style="6" customWidth="1"/>
    <col min="16" max="16" width="14.33203125" style="6" customWidth="1"/>
    <col min="17" max="16384" width="8.88671875" style="6"/>
  </cols>
  <sheetData>
    <row r="1" spans="1:14" ht="35.25" x14ac:dyDescent="0.15">
      <c r="A1" s="81" t="s">
        <v>3</v>
      </c>
      <c r="B1" s="82"/>
      <c r="C1" s="82"/>
      <c r="D1" s="82"/>
      <c r="E1" s="82"/>
      <c r="F1" s="82"/>
      <c r="G1" s="82"/>
      <c r="H1" s="82"/>
      <c r="I1" s="82"/>
      <c r="J1" s="82"/>
      <c r="K1" s="82"/>
      <c r="M1" s="9"/>
      <c r="N1" s="9"/>
    </row>
    <row r="2" spans="1:14" ht="3.75" customHeight="1" x14ac:dyDescent="0.15"/>
    <row r="3" spans="1:14" ht="24.75" customHeight="1" x14ac:dyDescent="0.25">
      <c r="H3" s="22"/>
      <c r="I3" s="30" t="s">
        <v>297</v>
      </c>
      <c r="J3" s="30"/>
      <c r="K3" s="31"/>
    </row>
    <row r="4" spans="1:14" ht="12" customHeight="1" x14ac:dyDescent="0.15">
      <c r="B4" s="23" t="s">
        <v>49</v>
      </c>
      <c r="C4" s="93" t="s">
        <v>299</v>
      </c>
      <c r="D4" s="93"/>
      <c r="E4" s="93"/>
      <c r="F4" s="93"/>
      <c r="G4" s="93"/>
      <c r="H4" s="24"/>
      <c r="I4" s="85" t="s">
        <v>4</v>
      </c>
      <c r="J4" s="85"/>
      <c r="K4" s="85"/>
      <c r="N4"/>
    </row>
    <row r="5" spans="1:14" ht="11.1" customHeight="1" x14ac:dyDescent="0.15">
      <c r="B5" s="93"/>
      <c r="C5" s="93"/>
      <c r="D5" s="93"/>
      <c r="E5" s="93"/>
      <c r="F5" s="93"/>
      <c r="G5" s="93"/>
      <c r="H5" s="25" t="s">
        <v>4</v>
      </c>
      <c r="I5" s="85" t="s">
        <v>298</v>
      </c>
      <c r="J5" s="85"/>
      <c r="K5" s="85"/>
    </row>
    <row r="6" spans="1:14" ht="12" customHeight="1" x14ac:dyDescent="0.15">
      <c r="B6" s="24" t="s">
        <v>50</v>
      </c>
      <c r="C6" s="85" t="s">
        <v>300</v>
      </c>
      <c r="D6" s="85"/>
      <c r="E6" s="85"/>
      <c r="F6" s="85"/>
      <c r="G6" s="85"/>
      <c r="H6" s="24"/>
      <c r="I6" s="85" t="s">
        <v>101</v>
      </c>
      <c r="J6" s="85"/>
      <c r="K6" s="85"/>
      <c r="M6"/>
    </row>
    <row r="7" spans="1:14" ht="11.1" customHeight="1" x14ac:dyDescent="0.15">
      <c r="B7" s="93"/>
      <c r="C7" s="93"/>
      <c r="D7" s="93"/>
      <c r="E7" s="93"/>
      <c r="F7" s="93"/>
      <c r="G7" s="93"/>
      <c r="H7" s="25" t="s">
        <v>4</v>
      </c>
      <c r="I7" s="85" t="s">
        <v>301</v>
      </c>
      <c r="J7" s="85"/>
      <c r="K7" s="85"/>
    </row>
    <row r="8" spans="1:14" ht="12" customHeight="1" x14ac:dyDescent="0.15">
      <c r="B8" s="93" t="s">
        <v>296</v>
      </c>
      <c r="C8" s="93"/>
      <c r="D8" s="93"/>
      <c r="E8" s="93"/>
      <c r="F8" s="93"/>
      <c r="G8" s="93"/>
      <c r="H8" s="24"/>
      <c r="I8" s="85" t="s">
        <v>102</v>
      </c>
      <c r="J8" s="85"/>
      <c r="K8" s="85"/>
    </row>
    <row r="9" spans="1:14" ht="11.1" customHeight="1" x14ac:dyDescent="0.15">
      <c r="B9" s="93"/>
      <c r="C9" s="93"/>
      <c r="D9" s="93"/>
      <c r="E9" s="93"/>
      <c r="F9" s="93"/>
      <c r="G9" s="93"/>
      <c r="H9" s="25" t="s">
        <v>4</v>
      </c>
      <c r="I9" s="85" t="s">
        <v>302</v>
      </c>
      <c r="J9" s="85"/>
      <c r="K9" s="85"/>
    </row>
    <row r="10" spans="1:14" ht="11.1" customHeight="1" x14ac:dyDescent="0.15">
      <c r="B10" s="24"/>
      <c r="C10" s="24"/>
      <c r="D10" s="24"/>
      <c r="E10" s="24"/>
      <c r="F10" s="24"/>
      <c r="G10" s="24"/>
      <c r="H10" s="24"/>
      <c r="I10" s="85" t="s">
        <v>102</v>
      </c>
      <c r="J10" s="85"/>
      <c r="K10" s="85"/>
    </row>
    <row r="11" spans="1:14" ht="11.1" customHeight="1" x14ac:dyDescent="0.15">
      <c r="B11" s="24"/>
      <c r="C11" s="24"/>
      <c r="D11" s="24"/>
      <c r="E11" s="24"/>
      <c r="F11" s="24"/>
      <c r="G11" s="24"/>
      <c r="H11" s="25" t="s">
        <v>4</v>
      </c>
      <c r="I11" s="85" t="s">
        <v>305</v>
      </c>
      <c r="J11" s="85"/>
      <c r="K11" s="85"/>
    </row>
    <row r="12" spans="1:14" ht="6" customHeight="1" x14ac:dyDescent="0.15">
      <c r="B12" s="24"/>
      <c r="C12" s="24"/>
      <c r="D12" s="24"/>
      <c r="E12" s="24"/>
      <c r="F12" s="24"/>
      <c r="G12" s="24"/>
      <c r="H12" s="25"/>
      <c r="I12" s="93" t="s">
        <v>102</v>
      </c>
      <c r="J12" s="93"/>
      <c r="K12" s="93"/>
    </row>
    <row r="13" spans="1:14" ht="12" customHeight="1" x14ac:dyDescent="0.15">
      <c r="B13" s="24" t="s">
        <v>51</v>
      </c>
      <c r="C13" s="93" t="s">
        <v>304</v>
      </c>
      <c r="D13" s="93"/>
      <c r="E13" s="93"/>
      <c r="F13" s="93"/>
      <c r="G13" s="93"/>
      <c r="H13" s="24"/>
      <c r="I13" s="93" t="s">
        <v>57</v>
      </c>
      <c r="J13" s="93"/>
      <c r="K13" s="93"/>
    </row>
    <row r="14" spans="1:14" ht="6" customHeight="1" x14ac:dyDescent="0.15">
      <c r="B14" s="93"/>
      <c r="C14" s="93"/>
      <c r="D14" s="93"/>
      <c r="E14" s="93"/>
      <c r="F14" s="93"/>
      <c r="G14" s="93"/>
      <c r="H14" s="93"/>
      <c r="I14" s="93"/>
      <c r="J14" s="24"/>
    </row>
    <row r="15" spans="1:14" ht="12.75" customHeight="1" x14ac:dyDescent="0.15">
      <c r="B15" s="24" t="s">
        <v>52</v>
      </c>
      <c r="C15" s="96" t="str">
        <f>"一金"&amp;NUMBERSTRING(F40,2)&amp;"원整("&amp;DOLLAR(F40,0)&amp;")"</f>
        <v>一金零원整(₩0)</v>
      </c>
      <c r="D15" s="96"/>
      <c r="E15" s="96"/>
      <c r="F15" s="96"/>
      <c r="G15" s="96"/>
      <c r="H15" s="96"/>
      <c r="I15" s="96"/>
      <c r="J15" s="26"/>
    </row>
    <row r="16" spans="1:14" ht="7.35" customHeight="1" thickBot="1" x14ac:dyDescent="0.2">
      <c r="B16" s="25"/>
      <c r="C16" s="27"/>
      <c r="D16" s="27"/>
      <c r="E16" s="27"/>
      <c r="F16" s="27"/>
      <c r="G16" s="27"/>
      <c r="H16" s="27"/>
      <c r="I16" s="27"/>
      <c r="J16" s="27"/>
    </row>
    <row r="17" spans="2:16" ht="16.5" customHeight="1" thickBot="1" x14ac:dyDescent="0.2">
      <c r="B17" s="99" t="s">
        <v>0</v>
      </c>
      <c r="C17" s="97"/>
      <c r="D17" s="12" t="s">
        <v>1</v>
      </c>
      <c r="E17" s="12" t="s">
        <v>2</v>
      </c>
      <c r="F17" s="97" t="s">
        <v>53</v>
      </c>
      <c r="G17" s="97"/>
      <c r="H17" s="97" t="s">
        <v>54</v>
      </c>
      <c r="I17" s="97"/>
      <c r="J17" s="98"/>
      <c r="M17" s="29" t="s">
        <v>92</v>
      </c>
      <c r="N17" s="29" t="s">
        <v>93</v>
      </c>
      <c r="O17" s="29" t="s">
        <v>98</v>
      </c>
      <c r="P17" s="29" t="s">
        <v>99</v>
      </c>
    </row>
    <row r="18" spans="2:16" ht="12.95" customHeight="1" x14ac:dyDescent="0.15">
      <c r="B18" s="89" t="s">
        <v>308</v>
      </c>
      <c r="C18" s="90"/>
      <c r="D18" s="28" t="s">
        <v>309</v>
      </c>
      <c r="E18" s="28">
        <v>1</v>
      </c>
      <c r="F18" s="100">
        <f>옵션!$B$2</f>
        <v>0</v>
      </c>
      <c r="G18" s="101"/>
      <c r="H18" s="108"/>
      <c r="I18" s="108"/>
      <c r="J18" s="109"/>
      <c r="K18" s="9"/>
      <c r="N18" s="44">
        <f t="shared" ref="N18:N39" si="0">E18*F18</f>
        <v>0</v>
      </c>
      <c r="O18" s="44"/>
      <c r="P18" s="44"/>
    </row>
    <row r="19" spans="2:16" ht="12.95" customHeight="1" x14ac:dyDescent="0.15">
      <c r="B19" s="91" t="s">
        <v>310</v>
      </c>
      <c r="C19" s="92"/>
      <c r="D19" s="29" t="s">
        <v>275</v>
      </c>
      <c r="E19" s="29">
        <v>1</v>
      </c>
      <c r="F19" s="94">
        <f>옵션!$C$2</f>
        <v>0</v>
      </c>
      <c r="G19" s="95"/>
      <c r="H19" s="87"/>
      <c r="I19" s="87"/>
      <c r="J19" s="88"/>
      <c r="N19" s="44">
        <f t="shared" si="0"/>
        <v>0</v>
      </c>
      <c r="O19" s="44"/>
      <c r="P19" s="44"/>
    </row>
    <row r="20" spans="2:16" ht="12.95" customHeight="1" x14ac:dyDescent="0.15">
      <c r="B20" s="91" t="s">
        <v>311</v>
      </c>
      <c r="C20" s="92"/>
      <c r="D20" s="29" t="s">
        <v>275</v>
      </c>
      <c r="E20" s="29">
        <v>1</v>
      </c>
      <c r="F20" s="94">
        <f>TRUNC((F19)*M20/100)</f>
        <v>0</v>
      </c>
      <c r="G20" s="95"/>
      <c r="H20" s="87" t="s">
        <v>312</v>
      </c>
      <c r="I20" s="87"/>
      <c r="J20" s="88"/>
      <c r="M20" s="6">
        <v>17.899999999999999</v>
      </c>
      <c r="N20" s="44">
        <f t="shared" si="0"/>
        <v>0</v>
      </c>
      <c r="O20" s="44"/>
      <c r="P20" s="44"/>
    </row>
    <row r="21" spans="2:16" ht="12.95" customHeight="1" x14ac:dyDescent="0.15">
      <c r="B21" s="91" t="s">
        <v>313</v>
      </c>
      <c r="C21" s="92"/>
      <c r="D21" s="29"/>
      <c r="E21" s="29"/>
      <c r="F21" s="94">
        <f>SUM(F18:F20)</f>
        <v>0</v>
      </c>
      <c r="G21" s="95"/>
      <c r="H21" s="83"/>
      <c r="I21" s="83"/>
      <c r="J21" s="84"/>
      <c r="N21" s="44">
        <f t="shared" si="0"/>
        <v>0</v>
      </c>
      <c r="O21" s="44"/>
      <c r="P21" s="44"/>
    </row>
    <row r="22" spans="2:16" ht="12.95" customHeight="1" x14ac:dyDescent="0.15">
      <c r="B22" s="91" t="s">
        <v>314</v>
      </c>
      <c r="C22" s="92"/>
      <c r="D22" s="29" t="s">
        <v>275</v>
      </c>
      <c r="E22" s="29">
        <v>1</v>
      </c>
      <c r="F22" s="94">
        <f>옵션!$D$2</f>
        <v>0</v>
      </c>
      <c r="G22" s="95"/>
      <c r="H22" s="83"/>
      <c r="I22" s="83"/>
      <c r="J22" s="84"/>
      <c r="N22" s="44">
        <f t="shared" si="0"/>
        <v>0</v>
      </c>
      <c r="O22" s="44"/>
      <c r="P22" s="44"/>
    </row>
    <row r="23" spans="2:16" ht="12.95" customHeight="1" x14ac:dyDescent="0.15">
      <c r="B23" s="91" t="s">
        <v>315</v>
      </c>
      <c r="C23" s="92"/>
      <c r="D23" s="29" t="s">
        <v>275</v>
      </c>
      <c r="E23" s="29">
        <v>1</v>
      </c>
      <c r="F23" s="94">
        <f>TRUNC((F19+F20)*M23/100)</f>
        <v>0</v>
      </c>
      <c r="G23" s="95"/>
      <c r="H23" s="83" t="s">
        <v>316</v>
      </c>
      <c r="I23" s="83"/>
      <c r="J23" s="84"/>
      <c r="M23" s="6">
        <v>3.56</v>
      </c>
      <c r="N23" s="44">
        <f t="shared" si="0"/>
        <v>0</v>
      </c>
      <c r="O23" s="44"/>
      <c r="P23" s="44"/>
    </row>
    <row r="24" spans="2:16" ht="12.95" customHeight="1" x14ac:dyDescent="0.15">
      <c r="B24" s="91" t="s">
        <v>317</v>
      </c>
      <c r="C24" s="92"/>
      <c r="D24" s="29" t="s">
        <v>275</v>
      </c>
      <c r="E24" s="29">
        <v>1</v>
      </c>
      <c r="F24" s="94">
        <f>TRUNC((F19+F20)*M24/100)</f>
        <v>0</v>
      </c>
      <c r="G24" s="95"/>
      <c r="H24" s="83" t="s">
        <v>318</v>
      </c>
      <c r="I24" s="83"/>
      <c r="J24" s="84"/>
      <c r="M24" s="6">
        <v>1.01</v>
      </c>
      <c r="N24" s="44">
        <f t="shared" si="0"/>
        <v>0</v>
      </c>
      <c r="O24" s="44"/>
      <c r="P24" s="44"/>
    </row>
    <row r="25" spans="2:16" ht="12.95" customHeight="1" x14ac:dyDescent="0.15">
      <c r="B25" s="91" t="s">
        <v>319</v>
      </c>
      <c r="C25" s="92"/>
      <c r="D25" s="29" t="s">
        <v>275</v>
      </c>
      <c r="E25" s="29">
        <v>1</v>
      </c>
      <c r="F25" s="94">
        <f>TRUNC((F19)*M25/100)</f>
        <v>0</v>
      </c>
      <c r="G25" s="95"/>
      <c r="H25" s="86" t="s">
        <v>320</v>
      </c>
      <c r="I25" s="87"/>
      <c r="J25" s="88"/>
      <c r="M25" s="6">
        <v>3.5950000000000002</v>
      </c>
      <c r="N25" s="44">
        <f t="shared" si="0"/>
        <v>0</v>
      </c>
      <c r="O25" s="44"/>
      <c r="P25" s="44"/>
    </row>
    <row r="26" spans="2:16" ht="12.95" customHeight="1" x14ac:dyDescent="0.15">
      <c r="B26" s="91" t="s">
        <v>321</v>
      </c>
      <c r="C26" s="92"/>
      <c r="D26" s="29" t="s">
        <v>275</v>
      </c>
      <c r="E26" s="29">
        <v>1</v>
      </c>
      <c r="F26" s="94">
        <f>TRUNC((F19)*M26/100)</f>
        <v>0</v>
      </c>
      <c r="G26" s="95"/>
      <c r="H26" s="86" t="s">
        <v>322</v>
      </c>
      <c r="I26" s="87"/>
      <c r="J26" s="88"/>
      <c r="M26" s="6">
        <v>4.75</v>
      </c>
      <c r="N26" s="44">
        <f t="shared" si="0"/>
        <v>0</v>
      </c>
      <c r="O26" s="44"/>
      <c r="P26" s="44"/>
    </row>
    <row r="27" spans="2:16" ht="12.95" customHeight="1" x14ac:dyDescent="0.15">
      <c r="B27" s="91" t="s">
        <v>323</v>
      </c>
      <c r="C27" s="92"/>
      <c r="D27" s="29" t="s">
        <v>275</v>
      </c>
      <c r="E27" s="29">
        <v>1</v>
      </c>
      <c r="F27" s="94">
        <f>TRUNC((F19)*M27/100)</f>
        <v>0</v>
      </c>
      <c r="G27" s="95"/>
      <c r="H27" s="86" t="s">
        <v>325</v>
      </c>
      <c r="I27" s="87"/>
      <c r="J27" s="88"/>
      <c r="M27" s="6">
        <v>2.2999999999999998</v>
      </c>
      <c r="N27" s="44">
        <f t="shared" si="0"/>
        <v>0</v>
      </c>
      <c r="O27" s="44"/>
      <c r="P27" s="44"/>
    </row>
    <row r="28" spans="2:16" ht="12.95" customHeight="1" x14ac:dyDescent="0.15">
      <c r="B28" s="91" t="s">
        <v>326</v>
      </c>
      <c r="C28" s="92"/>
      <c r="D28" s="29" t="s">
        <v>275</v>
      </c>
      <c r="E28" s="29">
        <v>1</v>
      </c>
      <c r="F28" s="94">
        <f>TRUNC((F18+F19+0/1.1)*M28/100)</f>
        <v>0</v>
      </c>
      <c r="G28" s="95"/>
      <c r="H28" s="83" t="s">
        <v>327</v>
      </c>
      <c r="I28" s="83"/>
      <c r="J28" s="84"/>
      <c r="M28" s="6">
        <v>3.11</v>
      </c>
      <c r="N28" s="44">
        <f t="shared" si="0"/>
        <v>0</v>
      </c>
      <c r="O28" s="44"/>
      <c r="P28" s="44"/>
    </row>
    <row r="29" spans="2:16" ht="12.95" customHeight="1" x14ac:dyDescent="0.15">
      <c r="B29" s="91" t="s">
        <v>328</v>
      </c>
      <c r="C29" s="92"/>
      <c r="D29" s="29" t="s">
        <v>275</v>
      </c>
      <c r="E29" s="29">
        <v>1</v>
      </c>
      <c r="F29" s="94">
        <f>TRUNC((F21)*M29/100)</f>
        <v>0</v>
      </c>
      <c r="G29" s="95"/>
      <c r="H29" s="86" t="s">
        <v>329</v>
      </c>
      <c r="I29" s="87"/>
      <c r="J29" s="88"/>
      <c r="M29" s="6">
        <v>5.2</v>
      </c>
      <c r="N29" s="44">
        <f t="shared" si="0"/>
        <v>0</v>
      </c>
      <c r="O29" s="44"/>
      <c r="P29" s="44"/>
    </row>
    <row r="30" spans="2:16" ht="12.95" customHeight="1" x14ac:dyDescent="0.15">
      <c r="B30" s="91" t="s">
        <v>330</v>
      </c>
      <c r="C30" s="92"/>
      <c r="D30" s="29" t="s">
        <v>275</v>
      </c>
      <c r="E30" s="29">
        <v>1</v>
      </c>
      <c r="F30" s="94">
        <f>TRUNC((F19+F20)*M30/100)</f>
        <v>0</v>
      </c>
      <c r="G30" s="95"/>
      <c r="H30" s="86" t="s">
        <v>331</v>
      </c>
      <c r="I30" s="87"/>
      <c r="J30" s="88"/>
      <c r="M30" s="6">
        <v>9.6000000000000002E-2</v>
      </c>
      <c r="N30" s="44">
        <f t="shared" si="0"/>
        <v>0</v>
      </c>
      <c r="O30" s="44"/>
      <c r="P30" s="44"/>
    </row>
    <row r="31" spans="2:16" ht="12.95" customHeight="1" x14ac:dyDescent="0.15">
      <c r="B31" s="91" t="s">
        <v>332</v>
      </c>
      <c r="C31" s="92"/>
      <c r="D31" s="29" t="s">
        <v>275</v>
      </c>
      <c r="E31" s="29">
        <v>1</v>
      </c>
      <c r="F31" s="94">
        <f>TRUNC((F25)*M31/100)</f>
        <v>0</v>
      </c>
      <c r="G31" s="95"/>
      <c r="H31" s="83" t="s">
        <v>333</v>
      </c>
      <c r="I31" s="83"/>
      <c r="J31" s="84"/>
      <c r="M31" s="6">
        <v>13.14</v>
      </c>
      <c r="N31" s="44">
        <f t="shared" si="0"/>
        <v>0</v>
      </c>
      <c r="O31"/>
      <c r="P31" s="44"/>
    </row>
    <row r="32" spans="2:16" ht="12.95" customHeight="1" x14ac:dyDescent="0.15">
      <c r="B32" s="91" t="s">
        <v>313</v>
      </c>
      <c r="C32" s="92"/>
      <c r="D32" s="29"/>
      <c r="E32" s="29"/>
      <c r="F32" s="94">
        <f>SUM(F22:F31)</f>
        <v>0</v>
      </c>
      <c r="G32" s="95"/>
      <c r="H32" s="83"/>
      <c r="I32" s="83"/>
      <c r="J32" s="84"/>
      <c r="N32" s="44">
        <f t="shared" si="0"/>
        <v>0</v>
      </c>
      <c r="O32" s="44"/>
      <c r="P32" s="44"/>
    </row>
    <row r="33" spans="2:16" ht="12.95" customHeight="1" x14ac:dyDescent="0.15">
      <c r="B33" s="91" t="s">
        <v>334</v>
      </c>
      <c r="C33" s="92"/>
      <c r="D33" s="29" t="s">
        <v>275</v>
      </c>
      <c r="E33" s="29">
        <v>1</v>
      </c>
      <c r="F33" s="94">
        <f>TRUNC((F21+F32)*M33/100)</f>
        <v>0</v>
      </c>
      <c r="G33" s="95"/>
      <c r="H33" s="83" t="s">
        <v>335</v>
      </c>
      <c r="I33" s="83"/>
      <c r="J33" s="84"/>
      <c r="M33" s="6">
        <v>8</v>
      </c>
      <c r="N33" s="44">
        <f t="shared" si="0"/>
        <v>0</v>
      </c>
      <c r="O33" s="44"/>
      <c r="P33" s="44"/>
    </row>
    <row r="34" spans="2:16" ht="12.95" customHeight="1" x14ac:dyDescent="0.15">
      <c r="B34" s="91" t="s">
        <v>336</v>
      </c>
      <c r="C34" s="92"/>
      <c r="D34" s="29" t="s">
        <v>275</v>
      </c>
      <c r="E34" s="29">
        <v>1</v>
      </c>
      <c r="F34" s="94">
        <f>O34-((SUM(N18:N33)+O34-TRUNC((SUM(N18:N33)+O34)/P34)*P34))</f>
        <v>0</v>
      </c>
      <c r="G34" s="95"/>
      <c r="H34" s="83" t="s">
        <v>337</v>
      </c>
      <c r="I34" s="83"/>
      <c r="J34" s="84"/>
      <c r="M34" s="6">
        <v>15</v>
      </c>
      <c r="N34" s="44">
        <f t="shared" si="0"/>
        <v>0</v>
      </c>
      <c r="O34" s="44">
        <f>TRUNC((F19+F20+F32+F33)*M34/100)</f>
        <v>0</v>
      </c>
      <c r="P34" s="44">
        <v>100000</v>
      </c>
    </row>
    <row r="35" spans="2:16" ht="12.95" customHeight="1" x14ac:dyDescent="0.15">
      <c r="B35" s="91" t="s">
        <v>338</v>
      </c>
      <c r="C35" s="92"/>
      <c r="D35" s="29"/>
      <c r="E35" s="29"/>
      <c r="F35" s="94">
        <f>SUM(N18:N34)</f>
        <v>0</v>
      </c>
      <c r="G35" s="95"/>
      <c r="H35" s="83"/>
      <c r="I35" s="83"/>
      <c r="J35" s="84"/>
      <c r="N35" s="44">
        <f t="shared" si="0"/>
        <v>0</v>
      </c>
      <c r="O35" s="44"/>
      <c r="P35" s="44"/>
    </row>
    <row r="36" spans="2:16" ht="12.95" customHeight="1" x14ac:dyDescent="0.15">
      <c r="B36" s="91" t="s">
        <v>339</v>
      </c>
      <c r="C36" s="92"/>
      <c r="D36" s="29" t="s">
        <v>275</v>
      </c>
      <c r="E36" s="29">
        <v>1</v>
      </c>
      <c r="F36" s="94">
        <f>TRUNC((F35)*M36/100)</f>
        <v>0</v>
      </c>
      <c r="G36" s="95"/>
      <c r="H36" s="83"/>
      <c r="I36" s="83"/>
      <c r="J36" s="84"/>
      <c r="M36" s="6">
        <v>10</v>
      </c>
      <c r="N36" s="44">
        <f t="shared" si="0"/>
        <v>0</v>
      </c>
      <c r="O36" s="44"/>
      <c r="P36" s="44"/>
    </row>
    <row r="37" spans="2:16" ht="12.95" customHeight="1" x14ac:dyDescent="0.15">
      <c r="B37" s="91" t="s">
        <v>4</v>
      </c>
      <c r="C37" s="92"/>
      <c r="D37" s="29"/>
      <c r="E37" s="29"/>
      <c r="F37" s="94"/>
      <c r="G37" s="95"/>
      <c r="H37" s="83"/>
      <c r="I37" s="83"/>
      <c r="J37" s="84"/>
      <c r="N37" s="44">
        <f t="shared" si="0"/>
        <v>0</v>
      </c>
      <c r="O37" s="44"/>
      <c r="P37" s="44"/>
    </row>
    <row r="38" spans="2:16" ht="12.95" hidden="1" customHeight="1" x14ac:dyDescent="0.15">
      <c r="B38" s="91" t="s">
        <v>4</v>
      </c>
      <c r="C38" s="92"/>
      <c r="D38" s="29"/>
      <c r="E38" s="29"/>
      <c r="F38" s="94"/>
      <c r="G38" s="95"/>
      <c r="H38" s="83"/>
      <c r="I38" s="83"/>
      <c r="J38" s="84"/>
      <c r="N38" s="44">
        <f t="shared" si="0"/>
        <v>0</v>
      </c>
      <c r="O38" s="44"/>
      <c r="P38" s="44"/>
    </row>
    <row r="39" spans="2:16" ht="12" hidden="1" customHeight="1" x14ac:dyDescent="0.15">
      <c r="B39" s="91" t="s">
        <v>4</v>
      </c>
      <c r="C39" s="92"/>
      <c r="D39" s="29"/>
      <c r="E39" s="29"/>
      <c r="F39" s="94"/>
      <c r="G39" s="95"/>
      <c r="H39" s="83"/>
      <c r="I39" s="83"/>
      <c r="J39" s="84"/>
      <c r="N39" s="44">
        <f t="shared" si="0"/>
        <v>0</v>
      </c>
      <c r="O39" s="44"/>
      <c r="P39" s="44"/>
    </row>
    <row r="40" spans="2:16" ht="12.95" customHeight="1" x14ac:dyDescent="0.15">
      <c r="B40" s="91" t="s">
        <v>340</v>
      </c>
      <c r="C40" s="92"/>
      <c r="D40" s="29"/>
      <c r="E40" s="29"/>
      <c r="F40" s="94">
        <f>N40</f>
        <v>0</v>
      </c>
      <c r="G40" s="95"/>
      <c r="H40" s="83"/>
      <c r="I40" s="83"/>
      <c r="J40" s="84"/>
      <c r="N40" s="44">
        <f>SUM(N18:N39)</f>
        <v>0</v>
      </c>
      <c r="O40" s="44"/>
      <c r="P40" s="44"/>
    </row>
    <row r="41" spans="2:16" ht="11.1" customHeight="1" x14ac:dyDescent="0.15">
      <c r="B41" s="110" t="s">
        <v>306</v>
      </c>
      <c r="C41" s="111"/>
      <c r="D41" s="111"/>
      <c r="E41" s="111"/>
      <c r="F41" s="111"/>
      <c r="G41" s="111"/>
      <c r="H41" s="111"/>
      <c r="I41" s="111"/>
      <c r="J41" s="112"/>
      <c r="N41" s="44"/>
      <c r="O41" s="44"/>
      <c r="P41" s="44"/>
    </row>
    <row r="42" spans="2:16" ht="11.1" customHeight="1" x14ac:dyDescent="0.15">
      <c r="B42" s="102" t="s">
        <v>307</v>
      </c>
      <c r="C42" s="103"/>
      <c r="D42" s="103"/>
      <c r="E42" s="103"/>
      <c r="F42" s="103"/>
      <c r="G42" s="103"/>
      <c r="H42" s="103"/>
      <c r="I42" s="103"/>
      <c r="J42" s="106"/>
      <c r="N42" s="44"/>
      <c r="O42" s="44"/>
      <c r="P42" s="44"/>
    </row>
    <row r="43" spans="2:16" ht="11.1" customHeight="1" x14ac:dyDescent="0.15">
      <c r="B43" s="102" t="s">
        <v>40</v>
      </c>
      <c r="C43" s="103"/>
      <c r="D43" s="103"/>
      <c r="E43" s="103"/>
      <c r="F43" s="103"/>
      <c r="G43" s="103"/>
      <c r="H43" s="103"/>
      <c r="I43" s="103"/>
      <c r="J43" s="106"/>
      <c r="N43" s="44"/>
      <c r="O43" s="44"/>
      <c r="P43" s="44"/>
    </row>
    <row r="44" spans="2:16" ht="11.1" customHeight="1" thickBot="1" x14ac:dyDescent="0.2">
      <c r="B44" s="104" t="s">
        <v>4</v>
      </c>
      <c r="C44" s="105"/>
      <c r="D44" s="105"/>
      <c r="E44" s="105"/>
      <c r="F44" s="105"/>
      <c r="G44" s="105"/>
      <c r="H44" s="105"/>
      <c r="I44" s="105"/>
      <c r="J44" s="107"/>
      <c r="N44" s="44"/>
      <c r="O44" s="44"/>
      <c r="P44" s="44"/>
    </row>
    <row r="45" spans="2:16" x14ac:dyDescent="0.15">
      <c r="N45" s="44"/>
      <c r="O45" s="44"/>
      <c r="P45" s="44"/>
    </row>
    <row r="46" spans="2:16" x14ac:dyDescent="0.15">
      <c r="N46" s="44"/>
      <c r="O46" s="44"/>
      <c r="P46" s="44"/>
    </row>
    <row r="47" spans="2:16" x14ac:dyDescent="0.15">
      <c r="N47" s="44"/>
      <c r="O47" s="44"/>
      <c r="P47" s="44"/>
    </row>
    <row r="48" spans="2:16" x14ac:dyDescent="0.15">
      <c r="N48" s="44"/>
      <c r="O48" s="44"/>
      <c r="P48" s="44"/>
    </row>
    <row r="49" spans="14:16" x14ac:dyDescent="0.15">
      <c r="N49" s="44"/>
      <c r="O49" s="44"/>
      <c r="P49" s="44"/>
    </row>
    <row r="50" spans="14:16" x14ac:dyDescent="0.15">
      <c r="N50" s="44"/>
      <c r="O50" s="44"/>
      <c r="P50" s="44"/>
    </row>
    <row r="51" spans="14:16" x14ac:dyDescent="0.15">
      <c r="N51" s="44"/>
      <c r="O51" s="44"/>
      <c r="P51" s="44"/>
    </row>
    <row r="52" spans="14:16" x14ac:dyDescent="0.15">
      <c r="N52" s="44"/>
      <c r="O52" s="44"/>
      <c r="P52" s="44"/>
    </row>
    <row r="53" spans="14:16" x14ac:dyDescent="0.15">
      <c r="N53" s="44"/>
      <c r="O53" s="44"/>
      <c r="P53" s="44"/>
    </row>
    <row r="54" spans="14:16" x14ac:dyDescent="0.15">
      <c r="N54" s="44"/>
      <c r="O54" s="44"/>
      <c r="P54" s="44"/>
    </row>
    <row r="55" spans="14:16" x14ac:dyDescent="0.15">
      <c r="N55" s="44"/>
      <c r="O55" s="44"/>
      <c r="P55" s="44"/>
    </row>
    <row r="56" spans="14:16" x14ac:dyDescent="0.15">
      <c r="N56" s="44"/>
    </row>
  </sheetData>
  <mergeCells count="101">
    <mergeCell ref="H19:J19"/>
    <mergeCell ref="H20:J20"/>
    <mergeCell ref="B41:G41"/>
    <mergeCell ref="H41:J41"/>
    <mergeCell ref="B26:C26"/>
    <mergeCell ref="B27:C27"/>
    <mergeCell ref="F26:G26"/>
    <mergeCell ref="F27:G27"/>
    <mergeCell ref="F20:G20"/>
    <mergeCell ref="B40:C40"/>
    <mergeCell ref="B23:C23"/>
    <mergeCell ref="B19:C19"/>
    <mergeCell ref="B31:C31"/>
    <mergeCell ref="H21:J21"/>
    <mergeCell ref="H22:J22"/>
    <mergeCell ref="H23:J23"/>
    <mergeCell ref="B24:C24"/>
    <mergeCell ref="H26:J26"/>
    <mergeCell ref="B36:C36"/>
    <mergeCell ref="F36:G36"/>
    <mergeCell ref="H36:J36"/>
    <mergeCell ref="B37:C37"/>
    <mergeCell ref="F37:G37"/>
    <mergeCell ref="H37:J37"/>
    <mergeCell ref="B43:G43"/>
    <mergeCell ref="B44:G44"/>
    <mergeCell ref="H42:J42"/>
    <mergeCell ref="H43:J43"/>
    <mergeCell ref="H44:J44"/>
    <mergeCell ref="B39:C39"/>
    <mergeCell ref="I4:K4"/>
    <mergeCell ref="I5:K5"/>
    <mergeCell ref="I6:K6"/>
    <mergeCell ref="I7:K7"/>
    <mergeCell ref="C4:G4"/>
    <mergeCell ref="C6:G6"/>
    <mergeCell ref="B8:G8"/>
    <mergeCell ref="H18:J18"/>
    <mergeCell ref="B5:G5"/>
    <mergeCell ref="B7:G7"/>
    <mergeCell ref="B25:C25"/>
    <mergeCell ref="F19:G19"/>
    <mergeCell ref="F23:G23"/>
    <mergeCell ref="F24:G24"/>
    <mergeCell ref="F25:G25"/>
    <mergeCell ref="B21:C21"/>
    <mergeCell ref="B22:C22"/>
    <mergeCell ref="B32:C32"/>
    <mergeCell ref="F21:G21"/>
    <mergeCell ref="B20:C20"/>
    <mergeCell ref="B17:C17"/>
    <mergeCell ref="F30:G30"/>
    <mergeCell ref="B9:G9"/>
    <mergeCell ref="B14:G14"/>
    <mergeCell ref="F18:G18"/>
    <mergeCell ref="F17:G17"/>
    <mergeCell ref="B42:G42"/>
    <mergeCell ref="F32:G32"/>
    <mergeCell ref="B33:C33"/>
    <mergeCell ref="F33:G33"/>
    <mergeCell ref="B34:C34"/>
    <mergeCell ref="F34:G34"/>
    <mergeCell ref="B35:C35"/>
    <mergeCell ref="F35:G35"/>
    <mergeCell ref="F38:G38"/>
    <mergeCell ref="H38:J38"/>
    <mergeCell ref="H24:J24"/>
    <mergeCell ref="H31:J31"/>
    <mergeCell ref="H28:J28"/>
    <mergeCell ref="H30:J30"/>
    <mergeCell ref="H27:J27"/>
    <mergeCell ref="H29:J29"/>
    <mergeCell ref="F29:G29"/>
    <mergeCell ref="H32:J32"/>
    <mergeCell ref="H33:J33"/>
    <mergeCell ref="H34:J34"/>
    <mergeCell ref="H35:J35"/>
    <mergeCell ref="A1:K1"/>
    <mergeCell ref="H40:J40"/>
    <mergeCell ref="H39:J39"/>
    <mergeCell ref="I9:K9"/>
    <mergeCell ref="H25:J25"/>
    <mergeCell ref="B18:C18"/>
    <mergeCell ref="B29:C29"/>
    <mergeCell ref="B30:C30"/>
    <mergeCell ref="B28:C28"/>
    <mergeCell ref="I13:K13"/>
    <mergeCell ref="F40:G40"/>
    <mergeCell ref="I10:K10"/>
    <mergeCell ref="H14:I14"/>
    <mergeCell ref="C15:I15"/>
    <mergeCell ref="C13:G13"/>
    <mergeCell ref="I11:K11"/>
    <mergeCell ref="I12:K12"/>
    <mergeCell ref="B38:C38"/>
    <mergeCell ref="F22:G22"/>
    <mergeCell ref="I8:K8"/>
    <mergeCell ref="F28:G28"/>
    <mergeCell ref="F39:G39"/>
    <mergeCell ref="F31:G31"/>
    <mergeCell ref="H17:J17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2"/>
  <sheetViews>
    <sheetView tabSelected="1" view="pageBreakPreview" zoomScale="115" zoomScaleNormal="100" zoomScaleSheetLayoutView="115" workbookViewId="0">
      <selection activeCell="D5" sqref="D5:D35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44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8" width="14.33203125" style="44" customWidth="1"/>
    <col min="9" max="10" width="8.88671875" style="6"/>
    <col min="11" max="11" width="13.33203125" style="6" customWidth="1"/>
    <col min="12" max="12" width="14.6640625" style="6" customWidth="1"/>
    <col min="13" max="13" width="13.5546875" style="6" customWidth="1"/>
    <col min="14" max="16384" width="8.88671875" style="6"/>
  </cols>
  <sheetData>
    <row r="1" spans="1:13" ht="35.25" x14ac:dyDescent="0.15">
      <c r="A1" s="81" t="s">
        <v>7</v>
      </c>
      <c r="B1" s="81"/>
      <c r="C1" s="81"/>
      <c r="D1" s="81"/>
      <c r="E1" s="81"/>
    </row>
    <row r="2" spans="1:13" ht="24.75" customHeight="1" x14ac:dyDescent="0.15"/>
    <row r="3" spans="1:13" ht="14.25" thickBot="1" x14ac:dyDescent="0.2">
      <c r="A3" s="113" t="s">
        <v>100</v>
      </c>
      <c r="B3" s="113"/>
      <c r="C3" s="117" t="s">
        <v>303</v>
      </c>
      <c r="D3" s="117"/>
      <c r="E3" s="11" t="s">
        <v>355</v>
      </c>
    </row>
    <row r="4" spans="1:13" ht="21.75" customHeight="1" thickBot="1" x14ac:dyDescent="0.2">
      <c r="A4" s="99" t="s">
        <v>8</v>
      </c>
      <c r="B4" s="97"/>
      <c r="C4" s="12" t="s">
        <v>9</v>
      </c>
      <c r="D4" s="39" t="s">
        <v>10</v>
      </c>
      <c r="E4" s="13" t="s">
        <v>41</v>
      </c>
      <c r="F4" s="6" t="s">
        <v>4</v>
      </c>
      <c r="I4" s="29" t="s">
        <v>95</v>
      </c>
      <c r="J4" s="29" t="s">
        <v>96</v>
      </c>
      <c r="K4" s="29" t="s">
        <v>94</v>
      </c>
      <c r="L4" s="29" t="s">
        <v>98</v>
      </c>
      <c r="M4" s="29" t="s">
        <v>97</v>
      </c>
    </row>
    <row r="5" spans="1:13" ht="14.1" customHeight="1" x14ac:dyDescent="0.15">
      <c r="A5" s="14"/>
      <c r="B5" s="118" t="s">
        <v>42</v>
      </c>
      <c r="C5" s="15" t="s">
        <v>341</v>
      </c>
      <c r="D5" s="45"/>
      <c r="E5" s="16"/>
      <c r="G5" s="6" t="s">
        <v>4</v>
      </c>
      <c r="J5" s="6">
        <v>1</v>
      </c>
      <c r="K5" s="44">
        <f>D5*J5</f>
        <v>0</v>
      </c>
      <c r="L5" s="44"/>
      <c r="M5" s="44"/>
    </row>
    <row r="6" spans="1:13" ht="14.1" customHeight="1" x14ac:dyDescent="0.15">
      <c r="A6" s="14"/>
      <c r="B6" s="118"/>
      <c r="C6" s="17" t="s">
        <v>342</v>
      </c>
      <c r="D6" s="46"/>
      <c r="E6" s="18"/>
      <c r="K6" s="44">
        <f t="shared" ref="K6:K34" si="0">D6*J6</f>
        <v>0</v>
      </c>
      <c r="L6" s="44"/>
      <c r="M6" s="44"/>
    </row>
    <row r="7" spans="1:13" ht="14.1" customHeight="1" x14ac:dyDescent="0.15">
      <c r="A7" s="14" t="s">
        <v>4</v>
      </c>
      <c r="B7" s="119"/>
      <c r="C7" s="17" t="s">
        <v>313</v>
      </c>
      <c r="D7" s="46"/>
      <c r="E7" s="18"/>
      <c r="K7" s="44">
        <f t="shared" si="0"/>
        <v>0</v>
      </c>
      <c r="L7" s="44"/>
      <c r="M7" s="44"/>
    </row>
    <row r="8" spans="1:13" ht="14.1" customHeight="1" x14ac:dyDescent="0.15">
      <c r="A8" s="19" t="s">
        <v>43</v>
      </c>
      <c r="B8" s="120" t="s">
        <v>44</v>
      </c>
      <c r="C8" s="17" t="s">
        <v>343</v>
      </c>
      <c r="D8" s="46"/>
      <c r="E8" s="18"/>
      <c r="J8" s="6">
        <v>1</v>
      </c>
      <c r="K8" s="44">
        <f t="shared" si="0"/>
        <v>0</v>
      </c>
      <c r="L8" s="44"/>
      <c r="M8" s="44"/>
    </row>
    <row r="9" spans="1:13" ht="14.1" customHeight="1" x14ac:dyDescent="0.15">
      <c r="A9" s="14"/>
      <c r="B9" s="118"/>
      <c r="C9" s="17" t="s">
        <v>311</v>
      </c>
      <c r="D9" s="46"/>
      <c r="E9" s="18" t="s">
        <v>356</v>
      </c>
      <c r="I9" s="6">
        <v>17.5</v>
      </c>
      <c r="J9" s="6">
        <v>1</v>
      </c>
      <c r="K9" s="44">
        <f t="shared" si="0"/>
        <v>0</v>
      </c>
      <c r="L9" s="44"/>
      <c r="M9" s="44"/>
    </row>
    <row r="10" spans="1:13" ht="14.1" customHeight="1" x14ac:dyDescent="0.15">
      <c r="A10" s="14"/>
      <c r="B10" s="119"/>
      <c r="C10" s="17" t="s">
        <v>313</v>
      </c>
      <c r="D10" s="46"/>
      <c r="E10" s="18"/>
      <c r="K10" s="44">
        <f t="shared" si="0"/>
        <v>0</v>
      </c>
      <c r="L10" s="44"/>
      <c r="M10" s="44"/>
    </row>
    <row r="11" spans="1:13" ht="14.1" customHeight="1" x14ac:dyDescent="0.15">
      <c r="A11" s="14" t="s">
        <v>4</v>
      </c>
      <c r="B11" s="20"/>
      <c r="C11" s="17" t="s">
        <v>314</v>
      </c>
      <c r="D11" s="46"/>
      <c r="E11" s="18"/>
      <c r="J11" s="6">
        <v>1</v>
      </c>
      <c r="K11" s="44">
        <f t="shared" si="0"/>
        <v>0</v>
      </c>
      <c r="L11" s="44"/>
      <c r="M11" s="44"/>
    </row>
    <row r="12" spans="1:13" ht="14.1" customHeight="1" x14ac:dyDescent="0.15">
      <c r="A12" s="14"/>
      <c r="B12" s="20"/>
      <c r="C12" s="17" t="s">
        <v>315</v>
      </c>
      <c r="D12" s="46"/>
      <c r="E12" s="18" t="s">
        <v>316</v>
      </c>
      <c r="I12" s="6">
        <v>3.56</v>
      </c>
      <c r="J12" s="6">
        <v>1</v>
      </c>
      <c r="K12" s="44">
        <f t="shared" si="0"/>
        <v>0</v>
      </c>
      <c r="L12" s="44"/>
      <c r="M12" s="44"/>
    </row>
    <row r="13" spans="1:13" ht="14.1" customHeight="1" x14ac:dyDescent="0.15">
      <c r="A13" s="19" t="s">
        <v>45</v>
      </c>
      <c r="C13" s="17" t="s">
        <v>317</v>
      </c>
      <c r="D13" s="46"/>
      <c r="E13" s="18" t="s">
        <v>318</v>
      </c>
      <c r="I13" s="6">
        <v>1.01</v>
      </c>
      <c r="J13" s="6">
        <v>1</v>
      </c>
      <c r="K13" s="44">
        <f t="shared" si="0"/>
        <v>0</v>
      </c>
      <c r="L13" s="44"/>
      <c r="M13" s="44"/>
    </row>
    <row r="14" spans="1:13" ht="14.1" customHeight="1" x14ac:dyDescent="0.15">
      <c r="A14" s="14"/>
      <c r="B14" s="21" t="s">
        <v>46</v>
      </c>
      <c r="C14" s="17" t="s">
        <v>323</v>
      </c>
      <c r="D14" s="46"/>
      <c r="E14" s="18" t="s">
        <v>324</v>
      </c>
      <c r="I14" s="6">
        <v>2.2999999999999998</v>
      </c>
      <c r="J14" s="6">
        <v>1</v>
      </c>
      <c r="K14" s="44">
        <f t="shared" si="0"/>
        <v>0</v>
      </c>
      <c r="L14" s="44"/>
      <c r="M14" s="44"/>
    </row>
    <row r="15" spans="1:13" ht="14.1" customHeight="1" x14ac:dyDescent="0.15">
      <c r="A15" s="14" t="s">
        <v>4</v>
      </c>
      <c r="B15" s="20"/>
      <c r="C15" s="17" t="s">
        <v>326</v>
      </c>
      <c r="D15" s="46"/>
      <c r="E15" s="18" t="s">
        <v>358</v>
      </c>
      <c r="I15" s="6">
        <v>2.0699999999999998</v>
      </c>
      <c r="J15" s="6">
        <v>1</v>
      </c>
      <c r="K15" s="44">
        <f t="shared" si="0"/>
        <v>0</v>
      </c>
      <c r="L15" s="44"/>
      <c r="M15" s="44"/>
    </row>
    <row r="16" spans="1:13" ht="14.1" customHeight="1" x14ac:dyDescent="0.15">
      <c r="A16" s="14"/>
      <c r="B16" s="20"/>
      <c r="C16" s="17" t="s">
        <v>328</v>
      </c>
      <c r="D16" s="46"/>
      <c r="E16" s="18" t="s">
        <v>357</v>
      </c>
      <c r="I16" s="6">
        <v>5</v>
      </c>
      <c r="J16" s="6">
        <v>1</v>
      </c>
      <c r="K16" s="44">
        <f t="shared" si="0"/>
        <v>0</v>
      </c>
      <c r="L16" s="44"/>
      <c r="M16" s="44"/>
    </row>
    <row r="17" spans="1:13" ht="14.1" customHeight="1" x14ac:dyDescent="0.15">
      <c r="A17" s="14"/>
      <c r="B17" s="20"/>
      <c r="C17" s="17" t="s">
        <v>330</v>
      </c>
      <c r="D17" s="46"/>
      <c r="E17" s="18" t="s">
        <v>331</v>
      </c>
      <c r="I17" s="6">
        <v>9.6000000000000002E-2</v>
      </c>
      <c r="J17" s="6">
        <v>1</v>
      </c>
      <c r="K17" s="44">
        <f>D17*J17</f>
        <v>0</v>
      </c>
      <c r="L17" s="44"/>
      <c r="M17" s="44"/>
    </row>
    <row r="18" spans="1:13" ht="14.1" customHeight="1" x14ac:dyDescent="0.15">
      <c r="A18" s="19" t="s">
        <v>47</v>
      </c>
      <c r="B18" s="20"/>
      <c r="C18" s="17"/>
      <c r="D18" s="46"/>
      <c r="E18" s="18"/>
      <c r="K18" s="44"/>
      <c r="L18" s="44"/>
      <c r="M18" s="44"/>
    </row>
    <row r="19" spans="1:13" ht="14.1" customHeight="1" x14ac:dyDescent="0.15">
      <c r="A19" s="14" t="s">
        <v>4</v>
      </c>
      <c r="B19" s="21" t="s">
        <v>4</v>
      </c>
      <c r="C19" s="17"/>
      <c r="D19" s="46"/>
      <c r="E19" s="18"/>
      <c r="K19" s="44"/>
      <c r="L19" s="44"/>
      <c r="M19" s="44"/>
    </row>
    <row r="20" spans="1:13" ht="14.1" customHeight="1" x14ac:dyDescent="0.15">
      <c r="A20" s="14"/>
      <c r="C20" s="17"/>
      <c r="D20" s="46"/>
      <c r="E20" s="18"/>
      <c r="K20" s="44"/>
      <c r="L20" s="44"/>
      <c r="M20" s="44"/>
    </row>
    <row r="21" spans="1:13" ht="14.1" customHeight="1" x14ac:dyDescent="0.15">
      <c r="A21" s="14"/>
      <c r="B21" s="20"/>
      <c r="C21" s="17" t="s">
        <v>4</v>
      </c>
      <c r="D21" s="46"/>
      <c r="E21" s="18"/>
      <c r="K21" s="44">
        <f t="shared" si="0"/>
        <v>0</v>
      </c>
      <c r="L21" s="44"/>
      <c r="M21" s="44"/>
    </row>
    <row r="22" spans="1:13" ht="14.1" customHeight="1" x14ac:dyDescent="0.15">
      <c r="A22" s="14"/>
      <c r="B22" s="21" t="s">
        <v>48</v>
      </c>
      <c r="C22" s="17" t="s">
        <v>4</v>
      </c>
      <c r="D22" s="46"/>
      <c r="E22" s="18"/>
      <c r="K22" s="44">
        <f t="shared" si="0"/>
        <v>0</v>
      </c>
      <c r="L22" s="44"/>
      <c r="M22" s="44"/>
    </row>
    <row r="23" spans="1:13" ht="14.1" customHeight="1" x14ac:dyDescent="0.15">
      <c r="A23" s="19" t="s">
        <v>48</v>
      </c>
      <c r="B23" s="20"/>
      <c r="C23" s="17" t="s">
        <v>4</v>
      </c>
      <c r="D23" s="46"/>
      <c r="E23" s="18"/>
      <c r="K23" s="44">
        <f t="shared" si="0"/>
        <v>0</v>
      </c>
      <c r="L23" s="44"/>
      <c r="M23" s="44"/>
    </row>
    <row r="24" spans="1:13" ht="14.1" customHeight="1" x14ac:dyDescent="0.15">
      <c r="A24" s="14"/>
      <c r="B24" s="20"/>
      <c r="C24" s="17" t="s">
        <v>4</v>
      </c>
      <c r="D24" s="46"/>
      <c r="E24" s="18"/>
      <c r="K24" s="44">
        <f t="shared" si="0"/>
        <v>0</v>
      </c>
      <c r="L24" s="44"/>
      <c r="M24" s="44"/>
    </row>
    <row r="25" spans="1:13" ht="14.1" customHeight="1" x14ac:dyDescent="0.15">
      <c r="A25" s="14"/>
      <c r="B25" s="20"/>
      <c r="C25" s="65" t="s">
        <v>313</v>
      </c>
      <c r="D25" s="46"/>
      <c r="E25" s="18"/>
      <c r="K25" s="44">
        <f t="shared" si="0"/>
        <v>0</v>
      </c>
      <c r="L25" s="44"/>
      <c r="M25" s="44"/>
    </row>
    <row r="26" spans="1:13" ht="14.1" customHeight="1" x14ac:dyDescent="0.15">
      <c r="A26" s="14"/>
      <c r="B26" s="68" t="s">
        <v>344</v>
      </c>
      <c r="C26" s="69"/>
      <c r="D26" s="46"/>
      <c r="E26" s="18"/>
      <c r="K26" s="44">
        <f t="shared" si="0"/>
        <v>0</v>
      </c>
      <c r="L26" s="44"/>
      <c r="M26" s="44"/>
    </row>
    <row r="27" spans="1:13" ht="14.1" customHeight="1" x14ac:dyDescent="0.15">
      <c r="A27" s="66" t="s">
        <v>334</v>
      </c>
      <c r="B27" s="67"/>
      <c r="C27" s="67"/>
      <c r="D27" s="46"/>
      <c r="E27" s="18" t="s">
        <v>335</v>
      </c>
      <c r="I27" s="6">
        <v>8</v>
      </c>
      <c r="J27" s="6">
        <v>1</v>
      </c>
      <c r="K27" s="44">
        <f t="shared" si="0"/>
        <v>0</v>
      </c>
      <c r="L27" s="44"/>
      <c r="M27" s="44"/>
    </row>
    <row r="28" spans="1:13" ht="14.1" customHeight="1" x14ac:dyDescent="0.15">
      <c r="A28" s="66" t="s">
        <v>336</v>
      </c>
      <c r="B28" s="67"/>
      <c r="C28" s="67"/>
      <c r="D28" s="46"/>
      <c r="E28" s="18" t="s">
        <v>337</v>
      </c>
      <c r="I28" s="6">
        <v>15</v>
      </c>
      <c r="J28" s="6">
        <v>1</v>
      </c>
      <c r="K28" s="44">
        <f t="shared" si="0"/>
        <v>0</v>
      </c>
      <c r="L28" s="44">
        <f>TRUNC((D10+D25+D27)*I28/100)</f>
        <v>0</v>
      </c>
      <c r="M28" s="44">
        <v>100000</v>
      </c>
    </row>
    <row r="29" spans="1:13" ht="14.1" customHeight="1" x14ac:dyDescent="0.15">
      <c r="A29" s="66" t="s">
        <v>338</v>
      </c>
      <c r="B29" s="67"/>
      <c r="C29" s="67"/>
      <c r="D29" s="46"/>
      <c r="E29" s="18"/>
      <c r="K29" s="44">
        <f t="shared" si="0"/>
        <v>0</v>
      </c>
      <c r="L29" s="44"/>
      <c r="M29" s="44"/>
    </row>
    <row r="30" spans="1:13" ht="14.1" customHeight="1" x14ac:dyDescent="0.15">
      <c r="A30" s="66" t="s">
        <v>339</v>
      </c>
      <c r="B30" s="67"/>
      <c r="C30" s="67"/>
      <c r="D30" s="46"/>
      <c r="E30" s="18"/>
      <c r="I30" s="6">
        <v>10</v>
      </c>
      <c r="J30" s="6">
        <v>1</v>
      </c>
      <c r="K30" s="44">
        <f t="shared" si="0"/>
        <v>0</v>
      </c>
      <c r="L30" s="44"/>
      <c r="M30" s="44"/>
    </row>
    <row r="31" spans="1:13" ht="14.1" customHeight="1" x14ac:dyDescent="0.15">
      <c r="A31" s="91" t="s">
        <v>346</v>
      </c>
      <c r="B31" s="92"/>
      <c r="C31" s="92"/>
      <c r="D31" s="46"/>
      <c r="E31" s="18" t="s">
        <v>359</v>
      </c>
      <c r="F31"/>
      <c r="G31"/>
      <c r="H31"/>
      <c r="I31" s="73">
        <v>2.6476999999999998E-3</v>
      </c>
      <c r="J31" s="6">
        <v>1</v>
      </c>
      <c r="K31" s="44">
        <v>720703.94</v>
      </c>
      <c r="L31" s="44"/>
      <c r="M31" s="44"/>
    </row>
    <row r="32" spans="1:13" ht="14.1" customHeight="1" x14ac:dyDescent="0.15">
      <c r="A32" s="114" t="s">
        <v>4</v>
      </c>
      <c r="B32" s="115"/>
      <c r="C32" s="116"/>
      <c r="D32" s="46"/>
      <c r="E32" s="18"/>
      <c r="K32" s="44">
        <f t="shared" si="0"/>
        <v>0</v>
      </c>
      <c r="L32" s="44"/>
      <c r="M32" s="44"/>
    </row>
    <row r="33" spans="1:13" ht="14.1" customHeight="1" x14ac:dyDescent="0.15">
      <c r="A33" s="114" t="s">
        <v>4</v>
      </c>
      <c r="B33" s="115"/>
      <c r="C33" s="116"/>
      <c r="D33" s="46"/>
      <c r="E33" s="18"/>
      <c r="K33" s="44">
        <f t="shared" si="0"/>
        <v>0</v>
      </c>
      <c r="L33" s="44"/>
      <c r="M33" s="44"/>
    </row>
    <row r="34" spans="1:13" ht="14.1" customHeight="1" x14ac:dyDescent="0.15">
      <c r="A34" s="114" t="s">
        <v>4</v>
      </c>
      <c r="B34" s="115"/>
      <c r="C34" s="116"/>
      <c r="D34" s="46"/>
      <c r="E34" s="18"/>
      <c r="K34" s="44">
        <f t="shared" si="0"/>
        <v>0</v>
      </c>
      <c r="L34" s="44"/>
      <c r="M34" s="44"/>
    </row>
    <row r="35" spans="1:13" ht="14.1" customHeight="1" thickBot="1" x14ac:dyDescent="0.2">
      <c r="A35" s="70" t="s">
        <v>340</v>
      </c>
      <c r="B35" s="71"/>
      <c r="C35" s="71"/>
      <c r="D35" s="47"/>
      <c r="E35" s="74" t="s">
        <v>347</v>
      </c>
      <c r="K35" s="44">
        <f>SUM(K5:K34)</f>
        <v>720703.94</v>
      </c>
      <c r="L35" s="44"/>
      <c r="M35" s="44"/>
    </row>
    <row r="36" spans="1:13" ht="14.1" customHeight="1" x14ac:dyDescent="0.15">
      <c r="K36" s="44"/>
      <c r="L36" s="44"/>
      <c r="M36" s="44"/>
    </row>
    <row r="37" spans="1:13" x14ac:dyDescent="0.15">
      <c r="K37" s="44"/>
      <c r="L37" s="44"/>
      <c r="M37" s="44"/>
    </row>
    <row r="38" spans="1:13" x14ac:dyDescent="0.15">
      <c r="K38" s="44"/>
      <c r="L38" s="44"/>
      <c r="M38" s="44"/>
    </row>
    <row r="39" spans="1:13" x14ac:dyDescent="0.15">
      <c r="K39" s="44"/>
      <c r="L39" s="44"/>
      <c r="M39" s="44"/>
    </row>
    <row r="40" spans="1:13" x14ac:dyDescent="0.15">
      <c r="K40" s="44"/>
      <c r="L40" s="44"/>
      <c r="M40" s="44"/>
    </row>
    <row r="41" spans="1:13" x14ac:dyDescent="0.15">
      <c r="K41" s="44"/>
      <c r="L41" s="44"/>
      <c r="M41" s="44"/>
    </row>
    <row r="42" spans="1:13" x14ac:dyDescent="0.15">
      <c r="K42" s="44"/>
      <c r="L42" s="44"/>
      <c r="M42" s="44"/>
    </row>
    <row r="43" spans="1:13" x14ac:dyDescent="0.15">
      <c r="K43" s="44"/>
      <c r="L43" s="44"/>
      <c r="M43" s="44"/>
    </row>
    <row r="44" spans="1:13" x14ac:dyDescent="0.15">
      <c r="K44" s="44"/>
      <c r="L44" s="44"/>
      <c r="M44" s="44"/>
    </row>
    <row r="45" spans="1:13" x14ac:dyDescent="0.15">
      <c r="K45" s="44"/>
      <c r="L45" s="44"/>
      <c r="M45" s="44"/>
    </row>
    <row r="46" spans="1:13" x14ac:dyDescent="0.15">
      <c r="K46" s="44"/>
      <c r="L46" s="44"/>
      <c r="M46" s="44"/>
    </row>
    <row r="47" spans="1:13" x14ac:dyDescent="0.15">
      <c r="K47" s="44"/>
      <c r="L47" s="44"/>
      <c r="M47" s="44"/>
    </row>
    <row r="48" spans="1:13" x14ac:dyDescent="0.15">
      <c r="K48" s="44"/>
      <c r="L48" s="44"/>
      <c r="M48" s="44"/>
    </row>
    <row r="49" spans="11:13" x14ac:dyDescent="0.15">
      <c r="K49" s="44"/>
      <c r="L49" s="44"/>
      <c r="M49" s="44"/>
    </row>
    <row r="50" spans="11:13" x14ac:dyDescent="0.15">
      <c r="K50" s="44"/>
      <c r="L50" s="44"/>
      <c r="M50" s="44"/>
    </row>
    <row r="51" spans="11:13" x14ac:dyDescent="0.15">
      <c r="K51" s="44"/>
      <c r="L51" s="44"/>
      <c r="M51" s="44"/>
    </row>
    <row r="52" spans="11:13" x14ac:dyDescent="0.15">
      <c r="K52" s="44"/>
      <c r="L52" s="44"/>
      <c r="M52" s="44"/>
    </row>
  </sheetData>
  <mergeCells count="10">
    <mergeCell ref="A1:E1"/>
    <mergeCell ref="A3:B3"/>
    <mergeCell ref="A4:B4"/>
    <mergeCell ref="A34:C34"/>
    <mergeCell ref="A32:C32"/>
    <mergeCell ref="A33:C33"/>
    <mergeCell ref="A31:C31"/>
    <mergeCell ref="C3:D3"/>
    <mergeCell ref="B5:B7"/>
    <mergeCell ref="B8:B10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29"/>
  <sheetViews>
    <sheetView view="pageBreakPreview" topLeftCell="D1" zoomScale="115" zoomScaleNormal="100" zoomScaleSheetLayoutView="115" workbookViewId="0">
      <pane ySplit="3" topLeftCell="A4" activePane="bottomLeft" state="frozen"/>
      <selection activeCell="E22" sqref="E22"/>
      <selection pane="bottomLeft" activeCell="H5" sqref="H5:P6"/>
    </sheetView>
  </sheetViews>
  <sheetFormatPr defaultRowHeight="20.45" customHeight="1" x14ac:dyDescent="0.15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33" customWidth="1"/>
    <col min="7" max="7" width="4.6640625" style="38" customWidth="1"/>
    <col min="8" max="8" width="13" style="38" customWidth="1"/>
    <col min="9" max="9" width="13.109375" style="38" customWidth="1"/>
    <col min="10" max="10" width="5.109375" style="38" hidden="1" customWidth="1"/>
    <col min="11" max="11" width="11.21875" style="38" bestFit="1" customWidth="1"/>
    <col min="12" max="12" width="11.5546875" style="38" customWidth="1"/>
    <col min="13" max="14" width="9.44140625" style="38" customWidth="1"/>
    <col min="15" max="15" width="8.77734375" style="38" hidden="1" customWidth="1"/>
    <col min="16" max="16" width="13.21875" style="38" customWidth="1"/>
    <col min="17" max="17" width="10.44140625" style="8" customWidth="1"/>
    <col min="18" max="16384" width="8.88671875" style="2"/>
  </cols>
  <sheetData>
    <row r="1" spans="1:27" ht="20.45" customHeight="1" x14ac:dyDescent="0.15">
      <c r="A1" s="2" t="s">
        <v>231</v>
      </c>
      <c r="B1" s="8" t="s">
        <v>274</v>
      </c>
      <c r="C1" s="8" t="s">
        <v>293</v>
      </c>
      <c r="D1" s="125" t="s">
        <v>278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AA1" s="2" t="s">
        <v>141</v>
      </c>
    </row>
    <row r="2" spans="1:27" s="9" customFormat="1" ht="20.45" customHeight="1" x14ac:dyDescent="0.15">
      <c r="A2" s="127" t="s">
        <v>68</v>
      </c>
      <c r="B2" s="127" t="s">
        <v>27</v>
      </c>
      <c r="C2" s="127" t="s">
        <v>34</v>
      </c>
      <c r="D2" s="128" t="s">
        <v>71</v>
      </c>
      <c r="E2" s="130" t="s">
        <v>28</v>
      </c>
      <c r="F2" s="130" t="s">
        <v>1</v>
      </c>
      <c r="G2" s="124" t="s">
        <v>2</v>
      </c>
      <c r="H2" s="124" t="s">
        <v>29</v>
      </c>
      <c r="I2" s="124"/>
      <c r="J2" s="124" t="s">
        <v>30</v>
      </c>
      <c r="K2" s="124"/>
      <c r="L2" s="124"/>
      <c r="M2" s="124" t="s">
        <v>31</v>
      </c>
      <c r="N2" s="124"/>
      <c r="O2" s="63"/>
      <c r="P2" s="124" t="s">
        <v>35</v>
      </c>
      <c r="Q2" s="128" t="s">
        <v>33</v>
      </c>
    </row>
    <row r="3" spans="1:27" s="9" customFormat="1" ht="20.45" customHeight="1" x14ac:dyDescent="0.15">
      <c r="A3" s="127"/>
      <c r="B3" s="127"/>
      <c r="C3" s="127"/>
      <c r="D3" s="129"/>
      <c r="E3" s="131"/>
      <c r="F3" s="131"/>
      <c r="G3" s="132"/>
      <c r="H3" s="72" t="s">
        <v>36</v>
      </c>
      <c r="I3" s="72" t="s">
        <v>37</v>
      </c>
      <c r="J3" s="72" t="s">
        <v>2</v>
      </c>
      <c r="K3" s="72" t="s">
        <v>36</v>
      </c>
      <c r="L3" s="72" t="s">
        <v>37</v>
      </c>
      <c r="M3" s="72" t="s">
        <v>38</v>
      </c>
      <c r="N3" s="72" t="s">
        <v>37</v>
      </c>
      <c r="O3" s="72" t="s">
        <v>39</v>
      </c>
      <c r="P3" s="132"/>
      <c r="Q3" s="129"/>
    </row>
    <row r="4" spans="1:27" ht="20.45" customHeight="1" x14ac:dyDescent="0.15">
      <c r="B4" s="8" t="s">
        <v>235</v>
      </c>
      <c r="D4" s="121" t="s">
        <v>294</v>
      </c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3"/>
    </row>
    <row r="5" spans="1:27" ht="20.45" customHeight="1" x14ac:dyDescent="0.15">
      <c r="B5" s="8" t="s">
        <v>280</v>
      </c>
      <c r="D5" s="7" t="s">
        <v>146</v>
      </c>
      <c r="E5" s="10"/>
      <c r="F5" s="34" t="s">
        <v>275</v>
      </c>
      <c r="G5" s="41">
        <v>1</v>
      </c>
      <c r="H5" s="41"/>
      <c r="I5" s="41"/>
      <c r="J5" s="41"/>
      <c r="K5" s="41"/>
      <c r="L5" s="41"/>
      <c r="M5" s="41"/>
      <c r="N5" s="41"/>
      <c r="O5" s="41"/>
      <c r="P5" s="41"/>
      <c r="Q5" s="7"/>
    </row>
    <row r="6" spans="1:27" ht="20.45" customHeight="1" x14ac:dyDescent="0.15">
      <c r="D6" s="7"/>
      <c r="E6" s="10"/>
      <c r="F6" s="34"/>
      <c r="G6" s="41"/>
      <c r="H6" s="41"/>
      <c r="I6" s="41"/>
      <c r="J6" s="41"/>
      <c r="K6" s="41"/>
      <c r="L6" s="41"/>
      <c r="M6" s="41"/>
      <c r="N6" s="41"/>
      <c r="O6" s="41"/>
      <c r="P6" s="41"/>
      <c r="Q6" s="7"/>
    </row>
    <row r="7" spans="1:27" ht="20.45" customHeight="1" x14ac:dyDescent="0.15">
      <c r="D7" s="7"/>
      <c r="E7" s="10"/>
      <c r="F7" s="34"/>
      <c r="G7" s="41"/>
      <c r="H7" s="41"/>
      <c r="I7" s="41">
        <f t="shared" ref="I5:I28" si="0">G7*H7</f>
        <v>0</v>
      </c>
      <c r="J7" s="41"/>
      <c r="K7" s="41"/>
      <c r="L7" s="41">
        <f t="shared" ref="L5:L28" si="1">G7*K7</f>
        <v>0</v>
      </c>
      <c r="M7" s="41"/>
      <c r="N7" s="41">
        <f t="shared" ref="N5:N28" si="2">G7*M7</f>
        <v>0</v>
      </c>
      <c r="O7" s="41"/>
      <c r="P7" s="41">
        <f t="shared" ref="P5:P28" si="3">SUM(I7,L7,N7)</f>
        <v>0</v>
      </c>
      <c r="Q7" s="7"/>
    </row>
    <row r="8" spans="1:27" ht="20.45" customHeight="1" x14ac:dyDescent="0.15">
      <c r="D8" s="7"/>
      <c r="E8" s="10"/>
      <c r="F8" s="34"/>
      <c r="G8" s="41"/>
      <c r="H8" s="41"/>
      <c r="I8" s="41">
        <f t="shared" si="0"/>
        <v>0</v>
      </c>
      <c r="J8" s="41"/>
      <c r="K8" s="41"/>
      <c r="L8" s="41">
        <f t="shared" si="1"/>
        <v>0</v>
      </c>
      <c r="M8" s="41"/>
      <c r="N8" s="41">
        <f t="shared" si="2"/>
        <v>0</v>
      </c>
      <c r="O8" s="41"/>
      <c r="P8" s="41">
        <f t="shared" si="3"/>
        <v>0</v>
      </c>
      <c r="Q8" s="7"/>
    </row>
    <row r="9" spans="1:27" ht="20.45" customHeight="1" x14ac:dyDescent="0.15">
      <c r="D9" s="7"/>
      <c r="E9" s="10"/>
      <c r="F9" s="34"/>
      <c r="G9" s="41"/>
      <c r="H9" s="41"/>
      <c r="I9" s="41">
        <f t="shared" si="0"/>
        <v>0</v>
      </c>
      <c r="J9" s="41"/>
      <c r="K9" s="41"/>
      <c r="L9" s="41">
        <f t="shared" si="1"/>
        <v>0</v>
      </c>
      <c r="M9" s="41"/>
      <c r="N9" s="41">
        <f t="shared" si="2"/>
        <v>0</v>
      </c>
      <c r="O9" s="41"/>
      <c r="P9" s="41">
        <f t="shared" si="3"/>
        <v>0</v>
      </c>
      <c r="Q9" s="7"/>
    </row>
    <row r="10" spans="1:27" ht="20.45" customHeight="1" x14ac:dyDescent="0.15">
      <c r="D10" s="7"/>
      <c r="E10" s="10"/>
      <c r="F10" s="34"/>
      <c r="G10" s="41"/>
      <c r="H10" s="41"/>
      <c r="I10" s="41">
        <f t="shared" si="0"/>
        <v>0</v>
      </c>
      <c r="J10" s="41"/>
      <c r="K10" s="41"/>
      <c r="L10" s="41">
        <f t="shared" si="1"/>
        <v>0</v>
      </c>
      <c r="M10" s="41"/>
      <c r="N10" s="41">
        <f t="shared" si="2"/>
        <v>0</v>
      </c>
      <c r="O10" s="41"/>
      <c r="P10" s="41">
        <f t="shared" si="3"/>
        <v>0</v>
      </c>
      <c r="Q10" s="7"/>
    </row>
    <row r="11" spans="1:27" ht="20.45" customHeight="1" x14ac:dyDescent="0.15">
      <c r="D11" s="7"/>
      <c r="E11" s="10"/>
      <c r="F11" s="34"/>
      <c r="G11" s="41"/>
      <c r="H11" s="41"/>
      <c r="I11" s="41">
        <f t="shared" si="0"/>
        <v>0</v>
      </c>
      <c r="J11" s="41"/>
      <c r="K11" s="41"/>
      <c r="L11" s="41">
        <f t="shared" si="1"/>
        <v>0</v>
      </c>
      <c r="M11" s="41"/>
      <c r="N11" s="41">
        <f t="shared" si="2"/>
        <v>0</v>
      </c>
      <c r="O11" s="41"/>
      <c r="P11" s="41">
        <f t="shared" si="3"/>
        <v>0</v>
      </c>
      <c r="Q11" s="7"/>
    </row>
    <row r="12" spans="1:27" ht="20.45" customHeight="1" x14ac:dyDescent="0.15">
      <c r="D12" s="7"/>
      <c r="E12" s="10"/>
      <c r="F12" s="34"/>
      <c r="G12" s="41"/>
      <c r="H12" s="41"/>
      <c r="I12" s="41">
        <f t="shared" si="0"/>
        <v>0</v>
      </c>
      <c r="J12" s="41"/>
      <c r="K12" s="41"/>
      <c r="L12" s="41">
        <f t="shared" si="1"/>
        <v>0</v>
      </c>
      <c r="M12" s="41"/>
      <c r="N12" s="41">
        <f t="shared" si="2"/>
        <v>0</v>
      </c>
      <c r="O12" s="41"/>
      <c r="P12" s="41">
        <f t="shared" si="3"/>
        <v>0</v>
      </c>
      <c r="Q12" s="7"/>
    </row>
    <row r="13" spans="1:27" ht="20.45" customHeight="1" x14ac:dyDescent="0.15">
      <c r="D13" s="7"/>
      <c r="E13" s="10"/>
      <c r="F13" s="34"/>
      <c r="G13" s="41"/>
      <c r="H13" s="41"/>
      <c r="I13" s="41">
        <f t="shared" si="0"/>
        <v>0</v>
      </c>
      <c r="J13" s="41"/>
      <c r="K13" s="41"/>
      <c r="L13" s="41">
        <f t="shared" si="1"/>
        <v>0</v>
      </c>
      <c r="M13" s="41"/>
      <c r="N13" s="41">
        <f t="shared" si="2"/>
        <v>0</v>
      </c>
      <c r="O13" s="41"/>
      <c r="P13" s="41">
        <f t="shared" si="3"/>
        <v>0</v>
      </c>
      <c r="Q13" s="7"/>
    </row>
    <row r="14" spans="1:27" ht="20.45" customHeight="1" x14ac:dyDescent="0.15">
      <c r="D14" s="7"/>
      <c r="E14" s="10"/>
      <c r="F14" s="34"/>
      <c r="G14" s="41"/>
      <c r="H14" s="41"/>
      <c r="I14" s="41">
        <f t="shared" si="0"/>
        <v>0</v>
      </c>
      <c r="J14" s="41"/>
      <c r="K14" s="41"/>
      <c r="L14" s="41">
        <f t="shared" si="1"/>
        <v>0</v>
      </c>
      <c r="M14" s="41"/>
      <c r="N14" s="41">
        <f t="shared" si="2"/>
        <v>0</v>
      </c>
      <c r="O14" s="41"/>
      <c r="P14" s="41">
        <f t="shared" si="3"/>
        <v>0</v>
      </c>
      <c r="Q14" s="7"/>
    </row>
    <row r="15" spans="1:27" ht="20.45" customHeight="1" x14ac:dyDescent="0.15">
      <c r="D15" s="7"/>
      <c r="E15" s="10"/>
      <c r="F15" s="34"/>
      <c r="G15" s="41"/>
      <c r="H15" s="41"/>
      <c r="I15" s="41">
        <f t="shared" si="0"/>
        <v>0</v>
      </c>
      <c r="J15" s="41"/>
      <c r="K15" s="41"/>
      <c r="L15" s="41">
        <f t="shared" si="1"/>
        <v>0</v>
      </c>
      <c r="M15" s="41"/>
      <c r="N15" s="41">
        <f t="shared" si="2"/>
        <v>0</v>
      </c>
      <c r="O15" s="41"/>
      <c r="P15" s="41">
        <f t="shared" si="3"/>
        <v>0</v>
      </c>
      <c r="Q15" s="7"/>
    </row>
    <row r="16" spans="1:27" ht="20.45" customHeight="1" x14ac:dyDescent="0.15">
      <c r="D16" s="7"/>
      <c r="E16" s="10"/>
      <c r="F16" s="34"/>
      <c r="G16" s="41"/>
      <c r="H16" s="41"/>
      <c r="I16" s="41">
        <f t="shared" si="0"/>
        <v>0</v>
      </c>
      <c r="J16" s="41"/>
      <c r="K16" s="41"/>
      <c r="L16" s="41">
        <f t="shared" si="1"/>
        <v>0</v>
      </c>
      <c r="M16" s="41"/>
      <c r="N16" s="41">
        <f t="shared" si="2"/>
        <v>0</v>
      </c>
      <c r="O16" s="41"/>
      <c r="P16" s="41">
        <f t="shared" si="3"/>
        <v>0</v>
      </c>
      <c r="Q16" s="7"/>
    </row>
    <row r="17" spans="3:17" ht="20.45" customHeight="1" x14ac:dyDescent="0.15">
      <c r="D17" s="7"/>
      <c r="E17" s="10"/>
      <c r="F17" s="34"/>
      <c r="G17" s="41"/>
      <c r="H17" s="41"/>
      <c r="I17" s="41">
        <f t="shared" si="0"/>
        <v>0</v>
      </c>
      <c r="J17" s="41"/>
      <c r="K17" s="41"/>
      <c r="L17" s="41">
        <f t="shared" si="1"/>
        <v>0</v>
      </c>
      <c r="M17" s="41"/>
      <c r="N17" s="41">
        <f t="shared" si="2"/>
        <v>0</v>
      </c>
      <c r="O17" s="41"/>
      <c r="P17" s="41">
        <f t="shared" si="3"/>
        <v>0</v>
      </c>
      <c r="Q17" s="7"/>
    </row>
    <row r="18" spans="3:17" ht="20.45" customHeight="1" x14ac:dyDescent="0.15">
      <c r="D18" s="7"/>
      <c r="E18" s="10"/>
      <c r="F18" s="34"/>
      <c r="G18" s="41"/>
      <c r="H18" s="41"/>
      <c r="I18" s="41">
        <f t="shared" si="0"/>
        <v>0</v>
      </c>
      <c r="J18" s="41"/>
      <c r="K18" s="41"/>
      <c r="L18" s="41">
        <f t="shared" si="1"/>
        <v>0</v>
      </c>
      <c r="M18" s="41"/>
      <c r="N18" s="41">
        <f t="shared" si="2"/>
        <v>0</v>
      </c>
      <c r="O18" s="41"/>
      <c r="P18" s="41">
        <f t="shared" si="3"/>
        <v>0</v>
      </c>
      <c r="Q18" s="7"/>
    </row>
    <row r="19" spans="3:17" ht="20.45" customHeight="1" x14ac:dyDescent="0.15">
      <c r="D19" s="7"/>
      <c r="E19" s="10"/>
      <c r="F19" s="34"/>
      <c r="G19" s="41"/>
      <c r="H19" s="41"/>
      <c r="I19" s="41">
        <f t="shared" si="0"/>
        <v>0</v>
      </c>
      <c r="J19" s="41"/>
      <c r="K19" s="41"/>
      <c r="L19" s="41">
        <f t="shared" si="1"/>
        <v>0</v>
      </c>
      <c r="M19" s="41"/>
      <c r="N19" s="41">
        <f t="shared" si="2"/>
        <v>0</v>
      </c>
      <c r="O19" s="41"/>
      <c r="P19" s="41">
        <f t="shared" si="3"/>
        <v>0</v>
      </c>
      <c r="Q19" s="7"/>
    </row>
    <row r="20" spans="3:17" ht="20.45" customHeight="1" x14ac:dyDescent="0.15">
      <c r="D20" s="7"/>
      <c r="E20" s="10"/>
      <c r="F20" s="34"/>
      <c r="G20" s="41"/>
      <c r="H20" s="41"/>
      <c r="I20" s="41">
        <f t="shared" si="0"/>
        <v>0</v>
      </c>
      <c r="J20" s="41"/>
      <c r="K20" s="41"/>
      <c r="L20" s="41">
        <f t="shared" si="1"/>
        <v>0</v>
      </c>
      <c r="M20" s="41"/>
      <c r="N20" s="41">
        <f t="shared" si="2"/>
        <v>0</v>
      </c>
      <c r="O20" s="41"/>
      <c r="P20" s="41">
        <f t="shared" si="3"/>
        <v>0</v>
      </c>
      <c r="Q20" s="7"/>
    </row>
    <row r="21" spans="3:17" ht="20.45" customHeight="1" x14ac:dyDescent="0.15">
      <c r="D21" s="7"/>
      <c r="E21" s="10"/>
      <c r="F21" s="34"/>
      <c r="G21" s="41"/>
      <c r="H21" s="41"/>
      <c r="I21" s="41">
        <f t="shared" si="0"/>
        <v>0</v>
      </c>
      <c r="J21" s="41"/>
      <c r="K21" s="41"/>
      <c r="L21" s="41">
        <f t="shared" si="1"/>
        <v>0</v>
      </c>
      <c r="M21" s="41"/>
      <c r="N21" s="41">
        <f t="shared" si="2"/>
        <v>0</v>
      </c>
      <c r="O21" s="41"/>
      <c r="P21" s="41">
        <f t="shared" si="3"/>
        <v>0</v>
      </c>
      <c r="Q21" s="7"/>
    </row>
    <row r="22" spans="3:17" ht="20.45" customHeight="1" x14ac:dyDescent="0.15">
      <c r="D22" s="7"/>
      <c r="E22" s="10"/>
      <c r="F22" s="34"/>
      <c r="G22" s="41"/>
      <c r="H22" s="41"/>
      <c r="I22" s="41">
        <f t="shared" si="0"/>
        <v>0</v>
      </c>
      <c r="J22" s="41"/>
      <c r="K22" s="41"/>
      <c r="L22" s="41">
        <f t="shared" si="1"/>
        <v>0</v>
      </c>
      <c r="M22" s="41"/>
      <c r="N22" s="41">
        <f t="shared" si="2"/>
        <v>0</v>
      </c>
      <c r="O22" s="41"/>
      <c r="P22" s="41">
        <f t="shared" si="3"/>
        <v>0</v>
      </c>
      <c r="Q22" s="7"/>
    </row>
    <row r="23" spans="3:17" ht="20.45" customHeight="1" x14ac:dyDescent="0.15">
      <c r="D23" s="7"/>
      <c r="E23" s="10"/>
      <c r="F23" s="34"/>
      <c r="G23" s="41"/>
      <c r="H23" s="41"/>
      <c r="I23" s="41">
        <f t="shared" si="0"/>
        <v>0</v>
      </c>
      <c r="J23" s="41"/>
      <c r="K23" s="41"/>
      <c r="L23" s="41">
        <f t="shared" si="1"/>
        <v>0</v>
      </c>
      <c r="M23" s="41"/>
      <c r="N23" s="41">
        <f t="shared" si="2"/>
        <v>0</v>
      </c>
      <c r="O23" s="41"/>
      <c r="P23" s="41">
        <f t="shared" si="3"/>
        <v>0</v>
      </c>
      <c r="Q23" s="7"/>
    </row>
    <row r="24" spans="3:17" ht="20.45" customHeight="1" x14ac:dyDescent="0.15">
      <c r="D24" s="7"/>
      <c r="E24" s="10"/>
      <c r="F24" s="34"/>
      <c r="G24" s="41"/>
      <c r="H24" s="41"/>
      <c r="I24" s="41">
        <f t="shared" si="0"/>
        <v>0</v>
      </c>
      <c r="J24" s="41"/>
      <c r="K24" s="41"/>
      <c r="L24" s="41">
        <f t="shared" si="1"/>
        <v>0</v>
      </c>
      <c r="M24" s="41"/>
      <c r="N24" s="41">
        <f t="shared" si="2"/>
        <v>0</v>
      </c>
      <c r="O24" s="41"/>
      <c r="P24" s="41">
        <f t="shared" si="3"/>
        <v>0</v>
      </c>
      <c r="Q24" s="7"/>
    </row>
    <row r="25" spans="3:17" ht="20.45" customHeight="1" x14ac:dyDescent="0.15">
      <c r="D25" s="7"/>
      <c r="E25" s="10"/>
      <c r="F25" s="34"/>
      <c r="G25" s="41"/>
      <c r="H25" s="41"/>
      <c r="I25" s="41">
        <f t="shared" si="0"/>
        <v>0</v>
      </c>
      <c r="J25" s="41"/>
      <c r="K25" s="41"/>
      <c r="L25" s="41">
        <f t="shared" si="1"/>
        <v>0</v>
      </c>
      <c r="M25" s="41"/>
      <c r="N25" s="41">
        <f t="shared" si="2"/>
        <v>0</v>
      </c>
      <c r="O25" s="41"/>
      <c r="P25" s="41">
        <f t="shared" si="3"/>
        <v>0</v>
      </c>
      <c r="Q25" s="7"/>
    </row>
    <row r="26" spans="3:17" ht="20.45" customHeight="1" x14ac:dyDescent="0.15">
      <c r="D26" s="7"/>
      <c r="E26" s="10"/>
      <c r="F26" s="34"/>
      <c r="G26" s="41"/>
      <c r="H26" s="41"/>
      <c r="I26" s="41">
        <f t="shared" si="0"/>
        <v>0</v>
      </c>
      <c r="J26" s="41"/>
      <c r="K26" s="41"/>
      <c r="L26" s="41">
        <f t="shared" si="1"/>
        <v>0</v>
      </c>
      <c r="M26" s="41"/>
      <c r="N26" s="41">
        <f t="shared" si="2"/>
        <v>0</v>
      </c>
      <c r="O26" s="41"/>
      <c r="P26" s="41">
        <f t="shared" si="3"/>
        <v>0</v>
      </c>
      <c r="Q26" s="7"/>
    </row>
    <row r="27" spans="3:17" ht="20.45" customHeight="1" x14ac:dyDescent="0.15">
      <c r="D27" s="7"/>
      <c r="E27" s="10"/>
      <c r="F27" s="34"/>
      <c r="G27" s="41"/>
      <c r="H27" s="41"/>
      <c r="I27" s="41">
        <f t="shared" si="0"/>
        <v>0</v>
      </c>
      <c r="J27" s="41"/>
      <c r="K27" s="41"/>
      <c r="L27" s="41">
        <f t="shared" si="1"/>
        <v>0</v>
      </c>
      <c r="M27" s="41"/>
      <c r="N27" s="41">
        <f t="shared" si="2"/>
        <v>0</v>
      </c>
      <c r="O27" s="41"/>
      <c r="P27" s="41">
        <f t="shared" si="3"/>
        <v>0</v>
      </c>
      <c r="Q27" s="7"/>
    </row>
    <row r="28" spans="3:17" ht="20.45" customHeight="1" x14ac:dyDescent="0.15">
      <c r="D28" s="7"/>
      <c r="E28" s="10"/>
      <c r="F28" s="34"/>
      <c r="G28" s="41"/>
      <c r="H28" s="41"/>
      <c r="I28" s="41">
        <f t="shared" si="0"/>
        <v>0</v>
      </c>
      <c r="J28" s="41"/>
      <c r="K28" s="41"/>
      <c r="L28" s="41">
        <f t="shared" si="1"/>
        <v>0</v>
      </c>
      <c r="M28" s="41"/>
      <c r="N28" s="41">
        <f t="shared" si="2"/>
        <v>0</v>
      </c>
      <c r="O28" s="41"/>
      <c r="P28" s="41">
        <f t="shared" si="3"/>
        <v>0</v>
      </c>
      <c r="Q28" s="7"/>
    </row>
    <row r="29" spans="3:17" ht="20.45" customHeight="1" x14ac:dyDescent="0.15">
      <c r="C29" s="8" t="s">
        <v>295</v>
      </c>
      <c r="D29" s="7" t="s">
        <v>277</v>
      </c>
      <c r="E29" s="10"/>
      <c r="F29" s="34"/>
      <c r="G29" s="41"/>
      <c r="H29" s="41"/>
      <c r="I29" s="41">
        <f>TRUNC(SUM(I4:I28))</f>
        <v>0</v>
      </c>
      <c r="J29" s="41"/>
      <c r="K29" s="41"/>
      <c r="L29" s="41">
        <f>TRUNC(SUM(L4:L28))</f>
        <v>0</v>
      </c>
      <c r="M29" s="41"/>
      <c r="N29" s="41">
        <f>TRUNC(SUM(N4:N28))</f>
        <v>0</v>
      </c>
      <c r="O29" s="41"/>
      <c r="P29" s="41">
        <f>TRUNC(SUM(P4:P28))</f>
        <v>0</v>
      </c>
      <c r="Q29" s="7"/>
    </row>
  </sheetData>
  <mergeCells count="14"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9"/>
  <sheetViews>
    <sheetView view="pageBreakPreview" zoomScaleNormal="100" zoomScaleSheetLayoutView="100" workbookViewId="0">
      <pane ySplit="3" topLeftCell="A13" activePane="bottomLeft" state="frozen"/>
      <selection activeCell="E22" sqref="E22"/>
      <selection pane="bottomLeft" activeCell="H23" sqref="H23:R29"/>
    </sheetView>
  </sheetViews>
  <sheetFormatPr defaultRowHeight="23.1" customHeight="1" x14ac:dyDescent="0.15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33" customWidth="1"/>
    <col min="7" max="7" width="10" style="2" customWidth="1"/>
    <col min="8" max="8" width="13" style="38" customWidth="1"/>
    <col min="9" max="9" width="13.21875" style="38" customWidth="1"/>
    <col min="10" max="10" width="5.5546875" style="38" hidden="1" customWidth="1"/>
    <col min="11" max="11" width="10.44140625" style="38" customWidth="1"/>
    <col min="12" max="12" width="11.77734375" style="38" customWidth="1"/>
    <col min="13" max="13" width="8.44140625" style="38" customWidth="1"/>
    <col min="14" max="14" width="9.109375" style="38" customWidth="1"/>
    <col min="15" max="15" width="6" style="38" hidden="1" customWidth="1"/>
    <col min="16" max="16" width="13" style="38" customWidth="1"/>
    <col min="17" max="17" width="11.109375" style="8" customWidth="1"/>
    <col min="18" max="26" width="8.88671875" style="2"/>
    <col min="27" max="31" width="11.77734375" style="38" customWidth="1"/>
    <col min="32" max="16384" width="8.88671875" style="2"/>
  </cols>
  <sheetData>
    <row r="1" spans="1:31" ht="23.1" customHeight="1" x14ac:dyDescent="0.15">
      <c r="A1" s="8" t="s">
        <v>231</v>
      </c>
      <c r="B1" s="8" t="s">
        <v>274</v>
      </c>
      <c r="C1" s="8" t="s">
        <v>293</v>
      </c>
      <c r="D1" s="134" t="s">
        <v>278</v>
      </c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W1" s="133" t="s">
        <v>75</v>
      </c>
      <c r="X1" s="133"/>
      <c r="Y1" s="133"/>
      <c r="Z1" s="33"/>
      <c r="AA1" s="33" t="s">
        <v>80</v>
      </c>
      <c r="AB1" s="33"/>
      <c r="AC1" s="33"/>
      <c r="AD1" s="33"/>
      <c r="AE1" s="33"/>
    </row>
    <row r="2" spans="1:31" s="9" customFormat="1" ht="23.1" customHeight="1" x14ac:dyDescent="0.15">
      <c r="A2" s="127" t="s">
        <v>67</v>
      </c>
      <c r="B2" s="127" t="s">
        <v>27</v>
      </c>
      <c r="C2" s="127" t="s">
        <v>26</v>
      </c>
      <c r="D2" s="128" t="s">
        <v>72</v>
      </c>
      <c r="E2" s="128" t="s">
        <v>73</v>
      </c>
      <c r="F2" s="130" t="s">
        <v>1</v>
      </c>
      <c r="G2" s="130" t="s">
        <v>2</v>
      </c>
      <c r="H2" s="124" t="s">
        <v>29</v>
      </c>
      <c r="I2" s="124"/>
      <c r="J2" s="124" t="s">
        <v>30</v>
      </c>
      <c r="K2" s="124"/>
      <c r="L2" s="124"/>
      <c r="M2" s="124" t="s">
        <v>31</v>
      </c>
      <c r="N2" s="124"/>
      <c r="O2" s="63"/>
      <c r="P2" s="124" t="s">
        <v>35</v>
      </c>
      <c r="Q2" s="128" t="s">
        <v>33</v>
      </c>
      <c r="W2" s="9" t="s">
        <v>76</v>
      </c>
      <c r="X2" s="9" t="s">
        <v>77</v>
      </c>
      <c r="Y2" s="9" t="s">
        <v>78</v>
      </c>
      <c r="Z2" s="9" t="s">
        <v>79</v>
      </c>
      <c r="AA2" s="42" t="s">
        <v>136</v>
      </c>
      <c r="AB2" s="42" t="s">
        <v>135</v>
      </c>
      <c r="AC2" s="42" t="s">
        <v>81</v>
      </c>
      <c r="AD2" s="42" t="s">
        <v>83</v>
      </c>
      <c r="AE2" s="42" t="s">
        <v>82</v>
      </c>
    </row>
    <row r="3" spans="1:31" s="9" customFormat="1" ht="23.1" customHeight="1" x14ac:dyDescent="0.15">
      <c r="A3" s="127"/>
      <c r="B3" s="127"/>
      <c r="C3" s="127"/>
      <c r="D3" s="129"/>
      <c r="E3" s="129"/>
      <c r="F3" s="131"/>
      <c r="G3" s="131"/>
      <c r="H3" s="72" t="s">
        <v>36</v>
      </c>
      <c r="I3" s="72" t="s">
        <v>37</v>
      </c>
      <c r="J3" s="72" t="s">
        <v>2</v>
      </c>
      <c r="K3" s="72" t="s">
        <v>36</v>
      </c>
      <c r="L3" s="72" t="s">
        <v>37</v>
      </c>
      <c r="M3" s="72" t="s">
        <v>38</v>
      </c>
      <c r="N3" s="72" t="s">
        <v>37</v>
      </c>
      <c r="O3" s="72" t="s">
        <v>39</v>
      </c>
      <c r="P3" s="132"/>
      <c r="Q3" s="129"/>
      <c r="W3" s="2"/>
      <c r="X3" s="2"/>
      <c r="Y3" s="2"/>
      <c r="Z3" s="2"/>
      <c r="AA3" s="38"/>
      <c r="AB3" s="38"/>
      <c r="AC3" s="38"/>
      <c r="AD3" s="38">
        <f>IF(옵션!$C$11 =0, "1", 옵션!$C$11)</f>
        <v>1</v>
      </c>
      <c r="AE3" s="38">
        <f>IF(옵션!$C$12 =0, "1", 옵션!$C$12)</f>
        <v>1</v>
      </c>
    </row>
    <row r="4" spans="1:31" ht="23.1" customHeight="1" x14ac:dyDescent="0.15">
      <c r="B4" s="8" t="s">
        <v>235</v>
      </c>
      <c r="D4" s="121" t="s">
        <v>279</v>
      </c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3"/>
    </row>
    <row r="5" spans="1:31" ht="23.1" customHeight="1" x14ac:dyDescent="0.15">
      <c r="A5" s="8" t="s">
        <v>236</v>
      </c>
      <c r="B5" s="8" t="s">
        <v>280</v>
      </c>
      <c r="C5" s="8" t="s">
        <v>237</v>
      </c>
      <c r="D5" s="7" t="s">
        <v>148</v>
      </c>
      <c r="E5" s="7" t="s">
        <v>149</v>
      </c>
      <c r="F5" s="34" t="s">
        <v>150</v>
      </c>
      <c r="G5" s="10">
        <v>84.5</v>
      </c>
      <c r="H5" s="41"/>
      <c r="I5" s="64"/>
      <c r="J5" s="41"/>
      <c r="K5" s="41"/>
      <c r="L5" s="64"/>
      <c r="M5" s="41"/>
      <c r="N5" s="64"/>
      <c r="O5" s="41"/>
      <c r="P5" s="41"/>
      <c r="Q5" s="7"/>
      <c r="AB5" s="38">
        <f>G5*H5</f>
        <v>0</v>
      </c>
      <c r="AC5" s="38">
        <f>G5*H5</f>
        <v>0</v>
      </c>
    </row>
    <row r="6" spans="1:31" ht="23.1" customHeight="1" x14ac:dyDescent="0.15">
      <c r="A6" s="8" t="s">
        <v>254</v>
      </c>
      <c r="B6" s="8" t="s">
        <v>280</v>
      </c>
      <c r="C6" s="8" t="s">
        <v>255</v>
      </c>
      <c r="D6" s="7" t="s">
        <v>173</v>
      </c>
      <c r="E6" s="7" t="s">
        <v>176</v>
      </c>
      <c r="F6" s="34" t="s">
        <v>150</v>
      </c>
      <c r="G6" s="10">
        <v>960</v>
      </c>
      <c r="H6" s="41"/>
      <c r="I6" s="41"/>
      <c r="J6" s="41"/>
      <c r="K6" s="41"/>
      <c r="L6" s="41"/>
      <c r="M6" s="41"/>
      <c r="N6" s="41"/>
      <c r="O6" s="41"/>
      <c r="P6" s="41"/>
      <c r="Q6" s="7"/>
      <c r="AC6" s="38">
        <f>G6*H6</f>
        <v>0</v>
      </c>
    </row>
    <row r="7" spans="1:31" ht="23.1" customHeight="1" x14ac:dyDescent="0.15">
      <c r="A7" s="8" t="s">
        <v>252</v>
      </c>
      <c r="B7" s="8" t="s">
        <v>280</v>
      </c>
      <c r="C7" s="8" t="s">
        <v>253</v>
      </c>
      <c r="D7" s="7" t="s">
        <v>173</v>
      </c>
      <c r="E7" s="7" t="s">
        <v>174</v>
      </c>
      <c r="F7" s="34" t="s">
        <v>150</v>
      </c>
      <c r="G7" s="10">
        <v>1824</v>
      </c>
      <c r="H7" s="41"/>
      <c r="I7" s="41"/>
      <c r="J7" s="41"/>
      <c r="K7" s="41"/>
      <c r="L7" s="41"/>
      <c r="M7" s="41"/>
      <c r="N7" s="41"/>
      <c r="O7" s="41"/>
      <c r="P7" s="41"/>
      <c r="Q7" s="7"/>
      <c r="AC7" s="38">
        <f>G7*H7</f>
        <v>0</v>
      </c>
    </row>
    <row r="8" spans="1:31" ht="23.1" customHeight="1" x14ac:dyDescent="0.15">
      <c r="A8" s="8" t="s">
        <v>250</v>
      </c>
      <c r="B8" s="8" t="s">
        <v>280</v>
      </c>
      <c r="C8" s="8" t="s">
        <v>251</v>
      </c>
      <c r="D8" s="7" t="s">
        <v>168</v>
      </c>
      <c r="E8" s="7" t="s">
        <v>171</v>
      </c>
      <c r="F8" s="34" t="s">
        <v>150</v>
      </c>
      <c r="G8" s="10">
        <v>120</v>
      </c>
      <c r="H8" s="41"/>
      <c r="I8" s="41"/>
      <c r="J8" s="41"/>
      <c r="K8" s="41"/>
      <c r="L8" s="41"/>
      <c r="M8" s="41"/>
      <c r="N8" s="41"/>
      <c r="O8" s="41"/>
      <c r="P8" s="41"/>
      <c r="Q8" s="7"/>
      <c r="AC8" s="38">
        <f>G8*H8</f>
        <v>0</v>
      </c>
    </row>
    <row r="9" spans="1:31" ht="23.1" customHeight="1" x14ac:dyDescent="0.15">
      <c r="A9" s="8" t="s">
        <v>248</v>
      </c>
      <c r="B9" s="8" t="s">
        <v>280</v>
      </c>
      <c r="C9" s="8" t="s">
        <v>249</v>
      </c>
      <c r="D9" s="7" t="s">
        <v>168</v>
      </c>
      <c r="E9" s="7" t="s">
        <v>169</v>
      </c>
      <c r="F9" s="34" t="s">
        <v>150</v>
      </c>
      <c r="G9" s="10">
        <v>228</v>
      </c>
      <c r="H9" s="41"/>
      <c r="I9" s="41"/>
      <c r="J9" s="41"/>
      <c r="K9" s="41"/>
      <c r="L9" s="41"/>
      <c r="M9" s="41"/>
      <c r="N9" s="41"/>
      <c r="O9" s="41"/>
      <c r="P9" s="41"/>
      <c r="Q9" s="7"/>
      <c r="AC9" s="38">
        <f>G9*H9</f>
        <v>0</v>
      </c>
    </row>
    <row r="10" spans="1:31" ht="23.1" customHeight="1" x14ac:dyDescent="0.15">
      <c r="A10" s="8" t="s">
        <v>281</v>
      </c>
      <c r="B10" s="8" t="s">
        <v>280</v>
      </c>
      <c r="C10" s="8" t="s">
        <v>164</v>
      </c>
      <c r="D10" s="7" t="s">
        <v>165</v>
      </c>
      <c r="E10" s="7" t="s">
        <v>166</v>
      </c>
      <c r="F10" s="34" t="s">
        <v>159</v>
      </c>
      <c r="G10" s="10">
        <v>84.5</v>
      </c>
      <c r="H10" s="41"/>
      <c r="I10" s="41"/>
      <c r="J10" s="41"/>
      <c r="K10" s="41"/>
      <c r="L10" s="41"/>
      <c r="M10" s="41"/>
      <c r="N10" s="41"/>
      <c r="O10" s="41"/>
      <c r="P10" s="41"/>
      <c r="Q10" s="7"/>
    </row>
    <row r="11" spans="1:31" ht="23.1" customHeight="1" x14ac:dyDescent="0.15">
      <c r="A11" s="8" t="s">
        <v>270</v>
      </c>
      <c r="B11" s="8" t="s">
        <v>280</v>
      </c>
      <c r="C11" s="8" t="s">
        <v>271</v>
      </c>
      <c r="D11" s="7" t="s">
        <v>195</v>
      </c>
      <c r="E11" s="7" t="s">
        <v>198</v>
      </c>
      <c r="F11" s="34" t="s">
        <v>159</v>
      </c>
      <c r="G11" s="10">
        <v>1</v>
      </c>
      <c r="H11" s="41"/>
      <c r="I11" s="41"/>
      <c r="J11" s="41"/>
      <c r="K11" s="41"/>
      <c r="L11" s="41"/>
      <c r="M11" s="41"/>
      <c r="N11" s="41"/>
      <c r="O11" s="41"/>
      <c r="P11" s="41"/>
      <c r="Q11" s="7"/>
    </row>
    <row r="12" spans="1:31" ht="23.1" customHeight="1" x14ac:dyDescent="0.15">
      <c r="A12" s="8" t="s">
        <v>268</v>
      </c>
      <c r="B12" s="8" t="s">
        <v>280</v>
      </c>
      <c r="C12" s="8" t="s">
        <v>269</v>
      </c>
      <c r="D12" s="7" t="s">
        <v>195</v>
      </c>
      <c r="E12" s="7" t="s">
        <v>196</v>
      </c>
      <c r="F12" s="34" t="s">
        <v>159</v>
      </c>
      <c r="G12" s="10">
        <v>2</v>
      </c>
      <c r="H12" s="41"/>
      <c r="I12" s="41"/>
      <c r="J12" s="41"/>
      <c r="K12" s="41"/>
      <c r="L12" s="41"/>
      <c r="M12" s="41"/>
      <c r="N12" s="41"/>
      <c r="O12" s="41"/>
      <c r="P12" s="41"/>
      <c r="Q12" s="7"/>
    </row>
    <row r="13" spans="1:31" ht="23.1" customHeight="1" x14ac:dyDescent="0.15">
      <c r="A13" s="8" t="s">
        <v>266</v>
      </c>
      <c r="B13" s="8" t="s">
        <v>280</v>
      </c>
      <c r="C13" s="8" t="s">
        <v>267</v>
      </c>
      <c r="D13" s="7" t="s">
        <v>190</v>
      </c>
      <c r="E13" s="7" t="s">
        <v>193</v>
      </c>
      <c r="F13" s="34" t="s">
        <v>159</v>
      </c>
      <c r="G13" s="10">
        <v>8</v>
      </c>
      <c r="H13" s="41"/>
      <c r="I13" s="41"/>
      <c r="J13" s="41"/>
      <c r="K13" s="41"/>
      <c r="L13" s="41"/>
      <c r="M13" s="41"/>
      <c r="N13" s="41"/>
      <c r="O13" s="41"/>
      <c r="P13" s="41"/>
      <c r="Q13" s="7"/>
    </row>
    <row r="14" spans="1:31" ht="23.1" customHeight="1" x14ac:dyDescent="0.15">
      <c r="A14" s="8" t="s">
        <v>264</v>
      </c>
      <c r="B14" s="8" t="s">
        <v>280</v>
      </c>
      <c r="C14" s="8" t="s">
        <v>265</v>
      </c>
      <c r="D14" s="7" t="s">
        <v>190</v>
      </c>
      <c r="E14" s="7" t="s">
        <v>191</v>
      </c>
      <c r="F14" s="34" t="s">
        <v>159</v>
      </c>
      <c r="G14" s="10">
        <v>16</v>
      </c>
      <c r="H14" s="41"/>
      <c r="I14" s="41"/>
      <c r="J14" s="41"/>
      <c r="K14" s="41"/>
      <c r="L14" s="41"/>
      <c r="M14" s="41"/>
      <c r="N14" s="41"/>
      <c r="O14" s="41"/>
      <c r="P14" s="41"/>
      <c r="Q14" s="7"/>
    </row>
    <row r="15" spans="1:31" ht="23.1" customHeight="1" x14ac:dyDescent="0.15">
      <c r="A15" s="8" t="s">
        <v>246</v>
      </c>
      <c r="B15" s="8" t="s">
        <v>280</v>
      </c>
      <c r="C15" s="8" t="s">
        <v>247</v>
      </c>
      <c r="D15" s="7" t="s">
        <v>157</v>
      </c>
      <c r="E15" s="7" t="s">
        <v>163</v>
      </c>
      <c r="F15" s="34" t="s">
        <v>159</v>
      </c>
      <c r="G15" s="10">
        <v>4</v>
      </c>
      <c r="H15" s="41"/>
      <c r="I15" s="41"/>
      <c r="J15" s="41"/>
      <c r="K15" s="41"/>
      <c r="L15" s="41"/>
      <c r="M15" s="41"/>
      <c r="N15" s="41"/>
      <c r="O15" s="41"/>
      <c r="P15" s="41"/>
      <c r="Q15" s="7"/>
    </row>
    <row r="16" spans="1:31" ht="23.1" customHeight="1" x14ac:dyDescent="0.15">
      <c r="A16" s="8" t="s">
        <v>244</v>
      </c>
      <c r="B16" s="8" t="s">
        <v>280</v>
      </c>
      <c r="C16" s="8" t="s">
        <v>245</v>
      </c>
      <c r="D16" s="7" t="s">
        <v>157</v>
      </c>
      <c r="E16" s="7" t="s">
        <v>161</v>
      </c>
      <c r="F16" s="34" t="s">
        <v>159</v>
      </c>
      <c r="G16" s="10">
        <v>3</v>
      </c>
      <c r="H16" s="41"/>
      <c r="I16" s="41"/>
      <c r="J16" s="41"/>
      <c r="K16" s="41"/>
      <c r="L16" s="41"/>
      <c r="M16" s="41"/>
      <c r="N16" s="41"/>
      <c r="O16" s="41"/>
      <c r="P16" s="41"/>
      <c r="Q16" s="7"/>
    </row>
    <row r="17" spans="1:31" ht="23.1" customHeight="1" x14ac:dyDescent="0.15">
      <c r="A17" s="8" t="s">
        <v>240</v>
      </c>
      <c r="B17" s="8" t="s">
        <v>280</v>
      </c>
      <c r="C17" s="8" t="s">
        <v>241</v>
      </c>
      <c r="D17" s="7" t="s">
        <v>152</v>
      </c>
      <c r="E17" s="7" t="s">
        <v>155</v>
      </c>
      <c r="F17" s="34" t="s">
        <v>150</v>
      </c>
      <c r="G17" s="10">
        <v>67</v>
      </c>
      <c r="H17" s="41"/>
      <c r="I17" s="41"/>
      <c r="J17" s="41"/>
      <c r="K17" s="41"/>
      <c r="L17" s="41"/>
      <c r="M17" s="41"/>
      <c r="N17" s="41"/>
      <c r="O17" s="41"/>
      <c r="P17" s="41"/>
      <c r="Q17" s="7"/>
      <c r="AB17" s="38">
        <f>G17*H17</f>
        <v>0</v>
      </c>
      <c r="AC17" s="38">
        <f>G17*H17</f>
        <v>0</v>
      </c>
    </row>
    <row r="18" spans="1:31" ht="23.1" customHeight="1" x14ac:dyDescent="0.15">
      <c r="A18" s="8" t="s">
        <v>238</v>
      </c>
      <c r="B18" s="8" t="s">
        <v>280</v>
      </c>
      <c r="C18" s="8" t="s">
        <v>239</v>
      </c>
      <c r="D18" s="7" t="s">
        <v>152</v>
      </c>
      <c r="E18" s="7" t="s">
        <v>153</v>
      </c>
      <c r="F18" s="34" t="s">
        <v>150</v>
      </c>
      <c r="G18" s="10">
        <v>122</v>
      </c>
      <c r="H18" s="41"/>
      <c r="I18" s="41"/>
      <c r="J18" s="41"/>
      <c r="K18" s="41"/>
      <c r="L18" s="41"/>
      <c r="M18" s="41"/>
      <c r="N18" s="41"/>
      <c r="O18" s="41"/>
      <c r="P18" s="41"/>
      <c r="Q18" s="7"/>
      <c r="AB18" s="38">
        <f>G18*H18</f>
        <v>0</v>
      </c>
      <c r="AC18" s="38">
        <f>G18*H18</f>
        <v>0</v>
      </c>
    </row>
    <row r="19" spans="1:31" ht="23.1" customHeight="1" x14ac:dyDescent="0.15">
      <c r="A19" s="8" t="s">
        <v>262</v>
      </c>
      <c r="B19" s="8" t="s">
        <v>280</v>
      </c>
      <c r="C19" s="8" t="s">
        <v>263</v>
      </c>
      <c r="D19" s="7" t="s">
        <v>187</v>
      </c>
      <c r="E19" s="7" t="s">
        <v>188</v>
      </c>
      <c r="F19" s="34" t="s">
        <v>183</v>
      </c>
      <c r="G19" s="10">
        <v>1</v>
      </c>
      <c r="H19" s="41"/>
      <c r="I19" s="41"/>
      <c r="J19" s="41"/>
      <c r="K19" s="41"/>
      <c r="L19" s="41"/>
      <c r="M19" s="41"/>
      <c r="N19" s="41"/>
      <c r="O19" s="41"/>
      <c r="P19" s="41"/>
      <c r="Q19" s="7"/>
    </row>
    <row r="20" spans="1:31" ht="23.1" customHeight="1" x14ac:dyDescent="0.15">
      <c r="A20" s="8" t="s">
        <v>258</v>
      </c>
      <c r="B20" s="8" t="s">
        <v>280</v>
      </c>
      <c r="C20" s="8" t="s">
        <v>259</v>
      </c>
      <c r="D20" s="7" t="s">
        <v>181</v>
      </c>
      <c r="E20" s="7" t="s">
        <v>351</v>
      </c>
      <c r="F20" s="34" t="s">
        <v>183</v>
      </c>
      <c r="G20" s="10">
        <v>1</v>
      </c>
      <c r="H20" s="41"/>
      <c r="I20" s="41"/>
      <c r="J20" s="41"/>
      <c r="K20" s="41"/>
      <c r="L20" s="41"/>
      <c r="M20" s="41"/>
      <c r="N20" s="41"/>
      <c r="O20" s="41"/>
      <c r="P20" s="41"/>
      <c r="Q20" s="7"/>
    </row>
    <row r="21" spans="1:31" ht="23.1" customHeight="1" x14ac:dyDescent="0.15">
      <c r="A21" s="8" t="s">
        <v>260</v>
      </c>
      <c r="B21" s="8" t="s">
        <v>280</v>
      </c>
      <c r="C21" s="8" t="s">
        <v>261</v>
      </c>
      <c r="D21" s="7" t="s">
        <v>181</v>
      </c>
      <c r="E21" s="7" t="s">
        <v>352</v>
      </c>
      <c r="F21" s="34" t="s">
        <v>183</v>
      </c>
      <c r="G21" s="10">
        <v>1</v>
      </c>
      <c r="H21" s="41"/>
      <c r="I21" s="41"/>
      <c r="J21" s="41"/>
      <c r="K21" s="41"/>
      <c r="L21" s="41"/>
      <c r="M21" s="41"/>
      <c r="N21" s="41"/>
      <c r="O21" s="41"/>
      <c r="P21" s="41"/>
      <c r="Q21" s="7"/>
    </row>
    <row r="22" spans="1:31" ht="23.1" customHeight="1" x14ac:dyDescent="0.15">
      <c r="A22" s="8" t="s">
        <v>282</v>
      </c>
      <c r="B22" s="8" t="s">
        <v>280</v>
      </c>
      <c r="C22" s="8" t="s">
        <v>283</v>
      </c>
      <c r="D22" s="7" t="s">
        <v>284</v>
      </c>
      <c r="E22" s="7" t="s">
        <v>285</v>
      </c>
      <c r="F22" s="34" t="s">
        <v>286</v>
      </c>
      <c r="G22" s="10">
        <v>4</v>
      </c>
      <c r="H22" s="41"/>
      <c r="I22" s="41"/>
      <c r="J22" s="41"/>
      <c r="K22" s="41"/>
      <c r="L22" s="41"/>
      <c r="M22" s="41"/>
      <c r="N22" s="41"/>
      <c r="O22" s="41"/>
      <c r="P22" s="41"/>
      <c r="Q22" s="7"/>
    </row>
    <row r="23" spans="1:31" ht="23.1" customHeight="1" x14ac:dyDescent="0.15">
      <c r="A23" s="8" t="s">
        <v>287</v>
      </c>
      <c r="B23" s="8" t="s">
        <v>280</v>
      </c>
      <c r="C23" s="8" t="s">
        <v>288</v>
      </c>
      <c r="D23" s="7" t="s">
        <v>289</v>
      </c>
      <c r="E23" s="7" t="s">
        <v>290</v>
      </c>
      <c r="F23" s="34" t="s">
        <v>291</v>
      </c>
      <c r="G23" s="10">
        <v>73.8</v>
      </c>
      <c r="H23" s="41"/>
      <c r="I23" s="41"/>
      <c r="J23" s="41"/>
      <c r="K23" s="41"/>
      <c r="L23" s="41"/>
      <c r="M23" s="41"/>
      <c r="N23" s="41"/>
      <c r="O23" s="41"/>
      <c r="P23" s="41"/>
      <c r="Q23" s="7"/>
    </row>
    <row r="24" spans="1:31" ht="23.1" customHeight="1" x14ac:dyDescent="0.15">
      <c r="A24" s="8" t="s">
        <v>292</v>
      </c>
      <c r="B24" s="8" t="s">
        <v>280</v>
      </c>
      <c r="C24" s="8" t="s">
        <v>208</v>
      </c>
      <c r="D24" s="7" t="s">
        <v>209</v>
      </c>
      <c r="E24" s="7" t="s">
        <v>210</v>
      </c>
      <c r="F24" s="34" t="s">
        <v>204</v>
      </c>
      <c r="G24" s="10">
        <v>73.8</v>
      </c>
      <c r="H24" s="41"/>
      <c r="I24" s="41"/>
      <c r="J24" s="41"/>
      <c r="K24" s="41"/>
      <c r="L24" s="41"/>
      <c r="M24" s="41"/>
      <c r="N24" s="41"/>
      <c r="O24" s="41"/>
      <c r="P24" s="41"/>
      <c r="Q24" s="7"/>
    </row>
    <row r="25" spans="1:31" ht="23.1" customHeight="1" x14ac:dyDescent="0.15">
      <c r="A25" s="8" t="s">
        <v>256</v>
      </c>
      <c r="B25" s="8" t="s">
        <v>280</v>
      </c>
      <c r="C25" s="8" t="s">
        <v>257</v>
      </c>
      <c r="D25" s="7" t="s">
        <v>353</v>
      </c>
      <c r="E25" s="7" t="s">
        <v>179</v>
      </c>
      <c r="F25" s="34" t="s">
        <v>150</v>
      </c>
      <c r="G25" s="10">
        <v>39.5</v>
      </c>
      <c r="H25" s="41"/>
      <c r="I25" s="41"/>
      <c r="J25" s="41"/>
      <c r="K25" s="41"/>
      <c r="L25" s="41"/>
      <c r="M25" s="41"/>
      <c r="N25" s="41"/>
      <c r="O25" s="41"/>
      <c r="P25" s="41"/>
      <c r="Q25" s="7"/>
      <c r="AC25" s="38">
        <f>G25*H25</f>
        <v>0</v>
      </c>
    </row>
    <row r="26" spans="1:31" ht="23.1" customHeight="1" x14ac:dyDescent="0.15">
      <c r="A26" s="8" t="s">
        <v>242</v>
      </c>
      <c r="B26" s="8" t="s">
        <v>280</v>
      </c>
      <c r="C26" s="8" t="s">
        <v>243</v>
      </c>
      <c r="D26" s="7" t="s">
        <v>157</v>
      </c>
      <c r="E26" s="7" t="s">
        <v>158</v>
      </c>
      <c r="F26" s="34" t="s">
        <v>159</v>
      </c>
      <c r="G26" s="10">
        <v>1</v>
      </c>
      <c r="H26" s="41"/>
      <c r="I26" s="41"/>
      <c r="J26" s="41"/>
      <c r="K26" s="41"/>
      <c r="L26" s="41"/>
      <c r="M26" s="41"/>
      <c r="N26" s="41"/>
      <c r="O26" s="41"/>
      <c r="P26" s="41"/>
      <c r="Q26" s="7"/>
    </row>
    <row r="27" spans="1:31" ht="23.1" customHeight="1" x14ac:dyDescent="0.15">
      <c r="A27" s="8" t="s">
        <v>272</v>
      </c>
      <c r="B27" s="8" t="s">
        <v>280</v>
      </c>
      <c r="C27" s="8" t="s">
        <v>273</v>
      </c>
      <c r="D27" s="7" t="s">
        <v>354</v>
      </c>
      <c r="E27" s="7"/>
      <c r="F27" s="34" t="s">
        <v>159</v>
      </c>
      <c r="G27" s="10">
        <v>2</v>
      </c>
      <c r="H27" s="41"/>
      <c r="I27" s="41"/>
      <c r="J27" s="41"/>
      <c r="K27" s="41"/>
      <c r="L27" s="41"/>
      <c r="M27" s="41"/>
      <c r="N27" s="41"/>
      <c r="O27" s="41"/>
      <c r="P27" s="41"/>
      <c r="Q27" s="7"/>
    </row>
    <row r="28" spans="1:31" ht="23.1" customHeight="1" x14ac:dyDescent="0.15">
      <c r="D28" s="7" t="s">
        <v>348</v>
      </c>
      <c r="E28" s="7" t="s">
        <v>349</v>
      </c>
      <c r="F28" s="34" t="s">
        <v>350</v>
      </c>
      <c r="G28" s="10">
        <v>2</v>
      </c>
      <c r="H28" s="41"/>
      <c r="I28" s="41"/>
      <c r="J28" s="41"/>
      <c r="K28" s="41"/>
      <c r="L28" s="41"/>
      <c r="M28" s="41"/>
      <c r="N28" s="41"/>
      <c r="O28" s="41"/>
      <c r="P28" s="41"/>
      <c r="Q28" s="7"/>
      <c r="AE28" s="38">
        <f>TRUNC(SUM(AE4:AE27))</f>
        <v>0</v>
      </c>
    </row>
    <row r="29" spans="1:31" ht="23.1" customHeight="1" x14ac:dyDescent="0.15">
      <c r="B29" s="8" t="s">
        <v>276</v>
      </c>
      <c r="D29" s="7" t="s">
        <v>277</v>
      </c>
      <c r="E29" s="7"/>
      <c r="F29" s="34"/>
      <c r="G29" s="10"/>
      <c r="H29" s="41"/>
      <c r="I29" s="41"/>
      <c r="J29" s="41"/>
      <c r="K29" s="41"/>
      <c r="L29" s="41"/>
      <c r="M29" s="41"/>
      <c r="N29" s="41"/>
      <c r="O29" s="41"/>
      <c r="P29" s="41"/>
      <c r="Q29" s="7"/>
    </row>
  </sheetData>
  <mergeCells count="15">
    <mergeCell ref="D4:Q4"/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55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 x14ac:dyDescent="0.15"/>
  <cols>
    <col min="1" max="1" width="5.21875" style="37" hidden="1" customWidth="1"/>
    <col min="2" max="2" width="8.777343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33" customWidth="1"/>
    <col min="7" max="7" width="11.21875" style="2" customWidth="1"/>
    <col min="8" max="8" width="13.88671875" style="38" customWidth="1"/>
    <col min="9" max="9" width="11.6640625" style="38" customWidth="1"/>
    <col min="10" max="10" width="10" style="38" customWidth="1"/>
    <col min="11" max="11" width="7" style="38" customWidth="1"/>
    <col min="12" max="12" width="10.77734375" style="38" customWidth="1"/>
    <col min="13" max="13" width="10.77734375" style="2" customWidth="1"/>
    <col min="14" max="16384" width="8.88671875" style="2"/>
  </cols>
  <sheetData>
    <row r="1" spans="1:13" ht="21.6" customHeight="1" x14ac:dyDescent="0.15">
      <c r="A1" s="37" t="s">
        <v>231</v>
      </c>
      <c r="B1" s="8" t="s">
        <v>234</v>
      </c>
      <c r="C1" s="136" t="s">
        <v>232</v>
      </c>
      <c r="D1" s="136"/>
      <c r="E1" s="136"/>
      <c r="F1" s="136"/>
      <c r="G1" s="136"/>
      <c r="H1" s="136"/>
      <c r="I1" s="136"/>
      <c r="J1" s="136"/>
      <c r="K1" s="136"/>
      <c r="L1" s="136"/>
      <c r="M1" s="136"/>
    </row>
    <row r="2" spans="1:13" s="6" customFormat="1" ht="21.6" customHeight="1" x14ac:dyDescent="0.15">
      <c r="A2" s="9" t="s">
        <v>68</v>
      </c>
      <c r="B2" s="54" t="s">
        <v>69</v>
      </c>
      <c r="C2" s="128" t="s">
        <v>25</v>
      </c>
      <c r="D2" s="128" t="s">
        <v>72</v>
      </c>
      <c r="E2" s="128" t="s">
        <v>73</v>
      </c>
      <c r="F2" s="130" t="s">
        <v>1</v>
      </c>
      <c r="G2" s="130" t="s">
        <v>2</v>
      </c>
      <c r="H2" s="124" t="s">
        <v>29</v>
      </c>
      <c r="I2" s="124" t="s">
        <v>30</v>
      </c>
      <c r="J2" s="124" t="s">
        <v>31</v>
      </c>
      <c r="K2" s="124" t="s">
        <v>32</v>
      </c>
      <c r="L2" s="124" t="s">
        <v>15</v>
      </c>
      <c r="M2" s="130" t="s">
        <v>70</v>
      </c>
    </row>
    <row r="3" spans="1:13" ht="21.6" customHeight="1" x14ac:dyDescent="0.15">
      <c r="C3" s="137"/>
      <c r="D3" s="137"/>
      <c r="E3" s="137"/>
      <c r="F3" s="138"/>
      <c r="G3" s="135"/>
      <c r="H3" s="135"/>
      <c r="I3" s="135"/>
      <c r="J3" s="135"/>
      <c r="K3" s="135"/>
      <c r="L3" s="135"/>
      <c r="M3" s="135"/>
    </row>
    <row r="4" spans="1:13" ht="21.6" customHeight="1" x14ac:dyDescent="0.15">
      <c r="C4" s="7" t="s">
        <v>147</v>
      </c>
      <c r="D4" s="7" t="s">
        <v>148</v>
      </c>
      <c r="E4" s="7" t="s">
        <v>149</v>
      </c>
      <c r="F4" s="34" t="s">
        <v>150</v>
      </c>
      <c r="G4" s="10">
        <v>92.95</v>
      </c>
      <c r="H4" s="41" t="e">
        <f>TRUNC(#REF!*옵션!$D$11)</f>
        <v>#REF!</v>
      </c>
      <c r="I4" s="41"/>
      <c r="J4" s="41"/>
      <c r="K4" s="41"/>
      <c r="L4" s="41" t="e">
        <f t="shared" ref="L4:L35" si="0">SUM(H4,I4,J4)</f>
        <v>#REF!</v>
      </c>
      <c r="M4" s="10"/>
    </row>
    <row r="5" spans="1:13" ht="21.6" customHeight="1" x14ac:dyDescent="0.15">
      <c r="C5" s="7" t="s">
        <v>151</v>
      </c>
      <c r="D5" s="7" t="s">
        <v>152</v>
      </c>
      <c r="E5" s="7" t="s">
        <v>153</v>
      </c>
      <c r="F5" s="34" t="s">
        <v>150</v>
      </c>
      <c r="G5" s="10">
        <v>125.66</v>
      </c>
      <c r="H5" s="41" t="e">
        <f>TRUNC(#REF!*옵션!$D$11)</f>
        <v>#REF!</v>
      </c>
      <c r="I5" s="41"/>
      <c r="J5" s="41"/>
      <c r="K5" s="41"/>
      <c r="L5" s="41" t="e">
        <f t="shared" si="0"/>
        <v>#REF!</v>
      </c>
      <c r="M5" s="10"/>
    </row>
    <row r="6" spans="1:13" ht="21.6" customHeight="1" x14ac:dyDescent="0.15">
      <c r="C6" s="7" t="s">
        <v>154</v>
      </c>
      <c r="D6" s="7" t="s">
        <v>152</v>
      </c>
      <c r="E6" s="7" t="s">
        <v>155</v>
      </c>
      <c r="F6" s="34" t="s">
        <v>150</v>
      </c>
      <c r="G6" s="10">
        <v>69.010000000000005</v>
      </c>
      <c r="H6" s="41" t="e">
        <f>TRUNC(#REF!*옵션!$D$11)</f>
        <v>#REF!</v>
      </c>
      <c r="I6" s="41"/>
      <c r="J6" s="41"/>
      <c r="K6" s="41"/>
      <c r="L6" s="41" t="e">
        <f t="shared" si="0"/>
        <v>#REF!</v>
      </c>
      <c r="M6" s="10"/>
    </row>
    <row r="7" spans="1:13" ht="21.6" customHeight="1" x14ac:dyDescent="0.15">
      <c r="C7" s="7" t="s">
        <v>156</v>
      </c>
      <c r="D7" s="7" t="s">
        <v>157</v>
      </c>
      <c r="E7" s="7" t="s">
        <v>158</v>
      </c>
      <c r="F7" s="34" t="s">
        <v>159</v>
      </c>
      <c r="G7" s="10">
        <v>1</v>
      </c>
      <c r="H7" s="41" t="e">
        <f>TRUNC(#REF!*옵션!$D$11)</f>
        <v>#REF!</v>
      </c>
      <c r="I7" s="41"/>
      <c r="J7" s="41"/>
      <c r="K7" s="41"/>
      <c r="L7" s="41" t="e">
        <f t="shared" si="0"/>
        <v>#REF!</v>
      </c>
      <c r="M7" s="10"/>
    </row>
    <row r="8" spans="1:13" ht="21.6" customHeight="1" x14ac:dyDescent="0.15">
      <c r="C8" s="7" t="s">
        <v>160</v>
      </c>
      <c r="D8" s="7" t="s">
        <v>157</v>
      </c>
      <c r="E8" s="7" t="s">
        <v>161</v>
      </c>
      <c r="F8" s="34" t="s">
        <v>159</v>
      </c>
      <c r="G8" s="10">
        <v>3</v>
      </c>
      <c r="H8" s="41" t="e">
        <f>TRUNC(#REF!*옵션!$D$11)</f>
        <v>#REF!</v>
      </c>
      <c r="I8" s="41"/>
      <c r="J8" s="41"/>
      <c r="K8" s="41"/>
      <c r="L8" s="41" t="e">
        <f t="shared" si="0"/>
        <v>#REF!</v>
      </c>
      <c r="M8" s="10"/>
    </row>
    <row r="9" spans="1:13" ht="21.6" customHeight="1" x14ac:dyDescent="0.15">
      <c r="C9" s="7" t="s">
        <v>162</v>
      </c>
      <c r="D9" s="7" t="s">
        <v>157</v>
      </c>
      <c r="E9" s="7" t="s">
        <v>163</v>
      </c>
      <c r="F9" s="34" t="s">
        <v>159</v>
      </c>
      <c r="G9" s="10">
        <v>4</v>
      </c>
      <c r="H9" s="41" t="e">
        <f>TRUNC(#REF!*옵션!$D$11)</f>
        <v>#REF!</v>
      </c>
      <c r="I9" s="41"/>
      <c r="J9" s="41"/>
      <c r="K9" s="41"/>
      <c r="L9" s="41" t="e">
        <f t="shared" si="0"/>
        <v>#REF!</v>
      </c>
      <c r="M9" s="10"/>
    </row>
    <row r="10" spans="1:13" ht="21.6" customHeight="1" x14ac:dyDescent="0.15">
      <c r="C10" s="7" t="s">
        <v>164</v>
      </c>
      <c r="D10" s="7" t="s">
        <v>165</v>
      </c>
      <c r="E10" s="7" t="s">
        <v>166</v>
      </c>
      <c r="F10" s="34" t="s">
        <v>159</v>
      </c>
      <c r="G10" s="10">
        <v>84.5</v>
      </c>
      <c r="H10" s="41" t="e">
        <f>TRUNC(#REF!*옵션!$D$11)</f>
        <v>#REF!</v>
      </c>
      <c r="I10" s="41"/>
      <c r="J10" s="41"/>
      <c r="K10" s="41"/>
      <c r="L10" s="41" t="e">
        <f t="shared" si="0"/>
        <v>#REF!</v>
      </c>
      <c r="M10" s="10"/>
    </row>
    <row r="11" spans="1:13" ht="21.6" customHeight="1" x14ac:dyDescent="0.15">
      <c r="C11" s="7" t="s">
        <v>167</v>
      </c>
      <c r="D11" s="7" t="s">
        <v>168</v>
      </c>
      <c r="E11" s="7" t="s">
        <v>169</v>
      </c>
      <c r="F11" s="34" t="s">
        <v>150</v>
      </c>
      <c r="G11" s="10">
        <v>250.8</v>
      </c>
      <c r="H11" s="41" t="e">
        <f>TRUNC(#REF!*옵션!$D$11)</f>
        <v>#REF!</v>
      </c>
      <c r="I11" s="41"/>
      <c r="J11" s="41"/>
      <c r="K11" s="41"/>
      <c r="L11" s="41" t="e">
        <f t="shared" si="0"/>
        <v>#REF!</v>
      </c>
      <c r="M11" s="10"/>
    </row>
    <row r="12" spans="1:13" ht="21.6" customHeight="1" x14ac:dyDescent="0.15">
      <c r="C12" s="7" t="s">
        <v>170</v>
      </c>
      <c r="D12" s="7" t="s">
        <v>168</v>
      </c>
      <c r="E12" s="7" t="s">
        <v>171</v>
      </c>
      <c r="F12" s="34" t="s">
        <v>150</v>
      </c>
      <c r="G12" s="10">
        <v>132</v>
      </c>
      <c r="H12" s="41" t="e">
        <f>TRUNC(#REF!*옵션!$D$11)</f>
        <v>#REF!</v>
      </c>
      <c r="I12" s="41"/>
      <c r="J12" s="41"/>
      <c r="K12" s="41"/>
      <c r="L12" s="41" t="e">
        <f t="shared" si="0"/>
        <v>#REF!</v>
      </c>
      <c r="M12" s="10"/>
    </row>
    <row r="13" spans="1:13" ht="21.6" customHeight="1" x14ac:dyDescent="0.15">
      <c r="C13" s="7" t="s">
        <v>172</v>
      </c>
      <c r="D13" s="7" t="s">
        <v>173</v>
      </c>
      <c r="E13" s="7" t="s">
        <v>174</v>
      </c>
      <c r="F13" s="34" t="s">
        <v>150</v>
      </c>
      <c r="G13" s="10">
        <v>1915.2</v>
      </c>
      <c r="H13" s="41" t="e">
        <f>TRUNC(#REF!*옵션!$D$11)</f>
        <v>#REF!</v>
      </c>
      <c r="I13" s="41"/>
      <c r="J13" s="41"/>
      <c r="K13" s="41"/>
      <c r="L13" s="41" t="e">
        <f t="shared" si="0"/>
        <v>#REF!</v>
      </c>
      <c r="M13" s="10"/>
    </row>
    <row r="14" spans="1:13" ht="21.6" customHeight="1" x14ac:dyDescent="0.15">
      <c r="C14" s="7" t="s">
        <v>175</v>
      </c>
      <c r="D14" s="7" t="s">
        <v>173</v>
      </c>
      <c r="E14" s="7" t="s">
        <v>176</v>
      </c>
      <c r="F14" s="34" t="s">
        <v>150</v>
      </c>
      <c r="G14" s="10">
        <v>1008</v>
      </c>
      <c r="H14" s="41" t="e">
        <f>TRUNC(#REF!*옵션!$D$11)</f>
        <v>#REF!</v>
      </c>
      <c r="I14" s="41"/>
      <c r="J14" s="41"/>
      <c r="K14" s="41"/>
      <c r="L14" s="41" t="e">
        <f t="shared" si="0"/>
        <v>#REF!</v>
      </c>
      <c r="M14" s="10"/>
    </row>
    <row r="15" spans="1:13" ht="21.6" customHeight="1" x14ac:dyDescent="0.15">
      <c r="C15" s="7" t="s">
        <v>177</v>
      </c>
      <c r="D15" s="7" t="s">
        <v>178</v>
      </c>
      <c r="E15" s="7" t="s">
        <v>179</v>
      </c>
      <c r="F15" s="34" t="s">
        <v>150</v>
      </c>
      <c r="G15" s="10">
        <v>40.685000000000002</v>
      </c>
      <c r="H15" s="41" t="e">
        <f>TRUNC(#REF!*옵션!$D$11)</f>
        <v>#REF!</v>
      </c>
      <c r="I15" s="41"/>
      <c r="J15" s="41"/>
      <c r="K15" s="41"/>
      <c r="L15" s="41" t="e">
        <f t="shared" si="0"/>
        <v>#REF!</v>
      </c>
      <c r="M15" s="10"/>
    </row>
    <row r="16" spans="1:13" ht="21.6" customHeight="1" x14ac:dyDescent="0.15">
      <c r="C16" s="7" t="s">
        <v>180</v>
      </c>
      <c r="D16" s="7" t="s">
        <v>181</v>
      </c>
      <c r="E16" s="7" t="s">
        <v>182</v>
      </c>
      <c r="F16" s="34" t="s">
        <v>183</v>
      </c>
      <c r="G16" s="10">
        <v>1</v>
      </c>
      <c r="H16" s="41" t="e">
        <f>TRUNC(#REF!*옵션!$D$11)</f>
        <v>#REF!</v>
      </c>
      <c r="I16" s="41"/>
      <c r="J16" s="41"/>
      <c r="K16" s="41"/>
      <c r="L16" s="41" t="e">
        <f t="shared" si="0"/>
        <v>#REF!</v>
      </c>
      <c r="M16" s="10"/>
    </row>
    <row r="17" spans="3:13" ht="21.6" customHeight="1" x14ac:dyDescent="0.15">
      <c r="C17" s="7" t="s">
        <v>184</v>
      </c>
      <c r="D17" s="7" t="s">
        <v>181</v>
      </c>
      <c r="E17" s="7" t="s">
        <v>185</v>
      </c>
      <c r="F17" s="34" t="s">
        <v>183</v>
      </c>
      <c r="G17" s="10">
        <v>1</v>
      </c>
      <c r="H17" s="41" t="e">
        <f>TRUNC(#REF!*옵션!$D$11)</f>
        <v>#REF!</v>
      </c>
      <c r="I17" s="41"/>
      <c r="J17" s="41"/>
      <c r="K17" s="41"/>
      <c r="L17" s="41" t="e">
        <f t="shared" si="0"/>
        <v>#REF!</v>
      </c>
      <c r="M17" s="10"/>
    </row>
    <row r="18" spans="3:13" ht="21.6" customHeight="1" x14ac:dyDescent="0.15">
      <c r="C18" s="7" t="s">
        <v>186</v>
      </c>
      <c r="D18" s="7" t="s">
        <v>187</v>
      </c>
      <c r="E18" s="7" t="s">
        <v>188</v>
      </c>
      <c r="F18" s="34" t="s">
        <v>183</v>
      </c>
      <c r="G18" s="10">
        <v>1</v>
      </c>
      <c r="H18" s="41" t="e">
        <f>TRUNC(#REF!*옵션!$D$11)</f>
        <v>#REF!</v>
      </c>
      <c r="I18" s="41"/>
      <c r="J18" s="41"/>
      <c r="K18" s="41"/>
      <c r="L18" s="41" t="e">
        <f t="shared" si="0"/>
        <v>#REF!</v>
      </c>
      <c r="M18" s="10"/>
    </row>
    <row r="19" spans="3:13" ht="21.6" customHeight="1" x14ac:dyDescent="0.15">
      <c r="C19" s="7" t="s">
        <v>189</v>
      </c>
      <c r="D19" s="7" t="s">
        <v>190</v>
      </c>
      <c r="E19" s="7" t="s">
        <v>191</v>
      </c>
      <c r="F19" s="34" t="s">
        <v>159</v>
      </c>
      <c r="G19" s="10">
        <v>8</v>
      </c>
      <c r="H19" s="41" t="e">
        <f>TRUNC(#REF!*옵션!$D$11)</f>
        <v>#REF!</v>
      </c>
      <c r="I19" s="41"/>
      <c r="J19" s="41"/>
      <c r="K19" s="41"/>
      <c r="L19" s="41" t="e">
        <f t="shared" si="0"/>
        <v>#REF!</v>
      </c>
      <c r="M19" s="10"/>
    </row>
    <row r="20" spans="3:13" ht="21.6" customHeight="1" x14ac:dyDescent="0.15">
      <c r="C20" s="7" t="s">
        <v>192</v>
      </c>
      <c r="D20" s="7" t="s">
        <v>190</v>
      </c>
      <c r="E20" s="7" t="s">
        <v>193</v>
      </c>
      <c r="F20" s="34" t="s">
        <v>159</v>
      </c>
      <c r="G20" s="10">
        <v>4</v>
      </c>
      <c r="H20" s="41" t="e">
        <f>TRUNC(#REF!*옵션!$D$11)</f>
        <v>#REF!</v>
      </c>
      <c r="I20" s="41"/>
      <c r="J20" s="41"/>
      <c r="K20" s="41"/>
      <c r="L20" s="41" t="e">
        <f t="shared" si="0"/>
        <v>#REF!</v>
      </c>
      <c r="M20" s="10"/>
    </row>
    <row r="21" spans="3:13" ht="21.6" customHeight="1" x14ac:dyDescent="0.15">
      <c r="C21" s="7" t="s">
        <v>194</v>
      </c>
      <c r="D21" s="7" t="s">
        <v>195</v>
      </c>
      <c r="E21" s="7" t="s">
        <v>196</v>
      </c>
      <c r="F21" s="34" t="s">
        <v>159</v>
      </c>
      <c r="G21" s="10">
        <v>2</v>
      </c>
      <c r="H21" s="41" t="e">
        <f>TRUNC(#REF!*옵션!$D$11)</f>
        <v>#REF!</v>
      </c>
      <c r="I21" s="41"/>
      <c r="J21" s="41"/>
      <c r="K21" s="41"/>
      <c r="L21" s="41" t="e">
        <f t="shared" si="0"/>
        <v>#REF!</v>
      </c>
      <c r="M21" s="10"/>
    </row>
    <row r="22" spans="3:13" ht="21.6" customHeight="1" x14ac:dyDescent="0.15">
      <c r="C22" s="7" t="s">
        <v>197</v>
      </c>
      <c r="D22" s="7" t="s">
        <v>195</v>
      </c>
      <c r="E22" s="7" t="s">
        <v>198</v>
      </c>
      <c r="F22" s="34" t="s">
        <v>159</v>
      </c>
      <c r="G22" s="10">
        <v>1</v>
      </c>
      <c r="H22" s="41" t="e">
        <f>TRUNC(#REF!*옵션!$D$11)</f>
        <v>#REF!</v>
      </c>
      <c r="I22" s="41"/>
      <c r="J22" s="41"/>
      <c r="K22" s="41"/>
      <c r="L22" s="41" t="e">
        <f t="shared" si="0"/>
        <v>#REF!</v>
      </c>
      <c r="M22" s="10"/>
    </row>
    <row r="23" spans="3:13" ht="21.6" customHeight="1" x14ac:dyDescent="0.15">
      <c r="C23" s="7" t="s">
        <v>199</v>
      </c>
      <c r="D23" s="7" t="s">
        <v>200</v>
      </c>
      <c r="E23" s="7"/>
      <c r="F23" s="34" t="s">
        <v>159</v>
      </c>
      <c r="G23" s="10">
        <v>2</v>
      </c>
      <c r="H23" s="41" t="e">
        <f>TRUNC(#REF!*옵션!$D$11)</f>
        <v>#REF!</v>
      </c>
      <c r="I23" s="41"/>
      <c r="J23" s="41"/>
      <c r="K23" s="41"/>
      <c r="L23" s="41" t="e">
        <f t="shared" si="0"/>
        <v>#REF!</v>
      </c>
      <c r="M23" s="10"/>
    </row>
    <row r="24" spans="3:13" ht="21.6" customHeight="1" x14ac:dyDescent="0.15">
      <c r="C24" s="7" t="s">
        <v>201</v>
      </c>
      <c r="D24" s="7" t="s">
        <v>202</v>
      </c>
      <c r="E24" s="7" t="s">
        <v>203</v>
      </c>
      <c r="F24" s="34" t="s">
        <v>204</v>
      </c>
      <c r="G24" s="10">
        <v>14.76</v>
      </c>
      <c r="H24" s="41" t="e">
        <f>#REF!</f>
        <v>#REF!</v>
      </c>
      <c r="I24" s="41" t="e">
        <f>#REF!</f>
        <v>#REF!</v>
      </c>
      <c r="J24" s="41" t="e">
        <f>#REF!</f>
        <v>#REF!</v>
      </c>
      <c r="K24" s="41"/>
      <c r="L24" s="41" t="e">
        <f t="shared" si="0"/>
        <v>#REF!</v>
      </c>
      <c r="M24" s="10"/>
    </row>
    <row r="25" spans="3:13" ht="21.6" customHeight="1" x14ac:dyDescent="0.15">
      <c r="C25" s="7" t="s">
        <v>205</v>
      </c>
      <c r="D25" s="7" t="s">
        <v>206</v>
      </c>
      <c r="E25" s="7" t="s">
        <v>207</v>
      </c>
      <c r="F25" s="34" t="s">
        <v>204</v>
      </c>
      <c r="G25" s="10">
        <v>59.04</v>
      </c>
      <c r="H25" s="41" t="e">
        <f>#REF!</f>
        <v>#REF!</v>
      </c>
      <c r="I25" s="41" t="e">
        <f>#REF!</f>
        <v>#REF!</v>
      </c>
      <c r="J25" s="41" t="e">
        <f>#REF!</f>
        <v>#REF!</v>
      </c>
      <c r="K25" s="41"/>
      <c r="L25" s="41" t="e">
        <f t="shared" si="0"/>
        <v>#REF!</v>
      </c>
      <c r="M25" s="10"/>
    </row>
    <row r="26" spans="3:13" ht="21.6" customHeight="1" x14ac:dyDescent="0.15">
      <c r="C26" s="7" t="s">
        <v>208</v>
      </c>
      <c r="D26" s="7" t="s">
        <v>209</v>
      </c>
      <c r="E26" s="7" t="s">
        <v>210</v>
      </c>
      <c r="F26" s="34" t="s">
        <v>204</v>
      </c>
      <c r="G26" s="10">
        <v>73.8</v>
      </c>
      <c r="H26" s="41" t="e">
        <f>#REF!</f>
        <v>#REF!</v>
      </c>
      <c r="I26" s="41" t="e">
        <f>#REF!</f>
        <v>#REF!</v>
      </c>
      <c r="J26" s="41" t="e">
        <f>#REF!</f>
        <v>#REF!</v>
      </c>
      <c r="K26" s="41"/>
      <c r="L26" s="41" t="e">
        <f t="shared" si="0"/>
        <v>#REF!</v>
      </c>
      <c r="M26" s="10"/>
    </row>
    <row r="27" spans="3:13" ht="21.6" customHeight="1" x14ac:dyDescent="0.15">
      <c r="C27" s="7" t="s">
        <v>211</v>
      </c>
      <c r="D27" s="7" t="s">
        <v>212</v>
      </c>
      <c r="E27" s="7" t="s">
        <v>213</v>
      </c>
      <c r="F27" s="34" t="s">
        <v>214</v>
      </c>
      <c r="G27" s="10">
        <v>4.4000000000000004</v>
      </c>
      <c r="H27" s="41" t="e">
        <f>#REF!</f>
        <v>#REF!</v>
      </c>
      <c r="I27" s="41" t="e">
        <f>#REF!</f>
        <v>#REF!</v>
      </c>
      <c r="J27" s="41" t="e">
        <f>#REF!</f>
        <v>#REF!</v>
      </c>
      <c r="K27" s="41"/>
      <c r="L27" s="41" t="e">
        <f t="shared" si="0"/>
        <v>#REF!</v>
      </c>
      <c r="M27" s="10" t="s">
        <v>233</v>
      </c>
    </row>
    <row r="28" spans="3:13" ht="21.6" customHeight="1" x14ac:dyDescent="0.15">
      <c r="C28" s="7" t="s">
        <v>215</v>
      </c>
      <c r="D28" s="7" t="s">
        <v>216</v>
      </c>
      <c r="E28" s="7" t="s">
        <v>217</v>
      </c>
      <c r="F28" s="34" t="s">
        <v>218</v>
      </c>
      <c r="G28" s="10">
        <v>77.265000000000001</v>
      </c>
      <c r="H28" s="41"/>
      <c r="I28" s="41" t="e">
        <f>TRUNC(#REF!)</f>
        <v>#REF!</v>
      </c>
      <c r="J28" s="41"/>
      <c r="K28" s="41"/>
      <c r="L28" s="41" t="e">
        <f t="shared" si="0"/>
        <v>#REF!</v>
      </c>
      <c r="M28" s="10"/>
    </row>
    <row r="29" spans="3:13" ht="21.6" customHeight="1" x14ac:dyDescent="0.15">
      <c r="C29" s="7" t="s">
        <v>219</v>
      </c>
      <c r="D29" s="7" t="s">
        <v>216</v>
      </c>
      <c r="E29" s="7" t="s">
        <v>220</v>
      </c>
      <c r="F29" s="34" t="s">
        <v>218</v>
      </c>
      <c r="G29" s="10">
        <v>236.40960000000001</v>
      </c>
      <c r="H29" s="41"/>
      <c r="I29" s="41" t="e">
        <f>TRUNC(#REF!)</f>
        <v>#REF!</v>
      </c>
      <c r="J29" s="41"/>
      <c r="K29" s="41"/>
      <c r="L29" s="41" t="e">
        <f t="shared" si="0"/>
        <v>#REF!</v>
      </c>
      <c r="M29" s="10"/>
    </row>
    <row r="30" spans="3:13" ht="21.6" customHeight="1" x14ac:dyDescent="0.15">
      <c r="C30" s="7" t="s">
        <v>221</v>
      </c>
      <c r="D30" s="7" t="s">
        <v>216</v>
      </c>
      <c r="E30" s="7" t="s">
        <v>222</v>
      </c>
      <c r="F30" s="34" t="s">
        <v>218</v>
      </c>
      <c r="G30" s="10">
        <v>2.6320000000000001</v>
      </c>
      <c r="H30" s="41"/>
      <c r="I30" s="41" t="e">
        <f>TRUNC(#REF!)</f>
        <v>#REF!</v>
      </c>
      <c r="J30" s="41"/>
      <c r="K30" s="41"/>
      <c r="L30" s="41" t="e">
        <f t="shared" si="0"/>
        <v>#REF!</v>
      </c>
      <c r="M30" s="10"/>
    </row>
    <row r="31" spans="3:13" ht="21.6" customHeight="1" x14ac:dyDescent="0.15">
      <c r="C31" s="7" t="s">
        <v>223</v>
      </c>
      <c r="D31" s="7" t="s">
        <v>216</v>
      </c>
      <c r="E31" s="7" t="s">
        <v>224</v>
      </c>
      <c r="F31" s="34" t="s">
        <v>218</v>
      </c>
      <c r="G31" s="10">
        <v>0.3634</v>
      </c>
      <c r="H31" s="41"/>
      <c r="I31" s="41" t="e">
        <f>TRUNC(#REF!)</f>
        <v>#REF!</v>
      </c>
      <c r="J31" s="41"/>
      <c r="K31" s="41"/>
      <c r="L31" s="41" t="e">
        <f t="shared" si="0"/>
        <v>#REF!</v>
      </c>
      <c r="M31" s="10"/>
    </row>
    <row r="32" spans="3:13" ht="21.6" customHeight="1" x14ac:dyDescent="0.15">
      <c r="C32" s="7" t="s">
        <v>225</v>
      </c>
      <c r="D32" s="7" t="s">
        <v>216</v>
      </c>
      <c r="E32" s="7" t="s">
        <v>226</v>
      </c>
      <c r="F32" s="34" t="s">
        <v>218</v>
      </c>
      <c r="G32" s="10">
        <v>8.7200000000000006</v>
      </c>
      <c r="H32" s="41"/>
      <c r="I32" s="41" t="e">
        <f>TRUNC(#REF!)</f>
        <v>#REF!</v>
      </c>
      <c r="J32" s="41"/>
      <c r="K32" s="41"/>
      <c r="L32" s="41" t="e">
        <f t="shared" si="0"/>
        <v>#REF!</v>
      </c>
      <c r="M32" s="10"/>
    </row>
    <row r="33" spans="3:13" ht="21.6" customHeight="1" x14ac:dyDescent="0.15">
      <c r="C33" s="7" t="s">
        <v>227</v>
      </c>
      <c r="D33" s="7" t="s">
        <v>216</v>
      </c>
      <c r="E33" s="7" t="s">
        <v>228</v>
      </c>
      <c r="F33" s="34" t="s">
        <v>218</v>
      </c>
      <c r="G33" s="10">
        <v>0.1817</v>
      </c>
      <c r="H33" s="41"/>
      <c r="I33" s="41" t="e">
        <f>TRUNC(#REF!)</f>
        <v>#REF!</v>
      </c>
      <c r="J33" s="41"/>
      <c r="K33" s="41"/>
      <c r="L33" s="41" t="e">
        <f t="shared" si="0"/>
        <v>#REF!</v>
      </c>
      <c r="M33" s="10"/>
    </row>
    <row r="34" spans="3:13" ht="21.6" customHeight="1" x14ac:dyDescent="0.15">
      <c r="C34" s="7" t="s">
        <v>229</v>
      </c>
      <c r="D34" s="7" t="s">
        <v>216</v>
      </c>
      <c r="E34" s="7" t="s">
        <v>230</v>
      </c>
      <c r="F34" s="34" t="s">
        <v>218</v>
      </c>
      <c r="G34" s="10">
        <v>1.0640000000000001</v>
      </c>
      <c r="H34" s="41"/>
      <c r="I34" s="41" t="e">
        <f>TRUNC(#REF!)</f>
        <v>#REF!</v>
      </c>
      <c r="J34" s="41"/>
      <c r="K34" s="41"/>
      <c r="L34" s="41" t="e">
        <f t="shared" si="0"/>
        <v>#REF!</v>
      </c>
      <c r="M34" s="10"/>
    </row>
    <row r="35" spans="3:13" ht="21.6" customHeight="1" x14ac:dyDescent="0.15">
      <c r="C35" s="7"/>
      <c r="D35" s="7"/>
      <c r="E35" s="7"/>
      <c r="F35" s="34"/>
      <c r="G35" s="10"/>
      <c r="H35" s="41"/>
      <c r="I35" s="41"/>
      <c r="J35" s="41"/>
      <c r="K35" s="41"/>
      <c r="L35" s="41">
        <f t="shared" si="0"/>
        <v>0</v>
      </c>
      <c r="M35" s="10"/>
    </row>
    <row r="36" spans="3:13" ht="21.6" customHeight="1" x14ac:dyDescent="0.15">
      <c r="C36" s="7"/>
      <c r="D36" s="7"/>
      <c r="E36" s="7"/>
      <c r="F36" s="34"/>
      <c r="G36" s="10"/>
      <c r="H36" s="41"/>
      <c r="I36" s="41"/>
      <c r="J36" s="41"/>
      <c r="K36" s="41"/>
      <c r="L36" s="41">
        <f t="shared" ref="L36:L55" si="1">SUM(H36,I36,J36)</f>
        <v>0</v>
      </c>
      <c r="M36" s="10"/>
    </row>
    <row r="37" spans="3:13" ht="21.6" customHeight="1" x14ac:dyDescent="0.15">
      <c r="C37" s="7"/>
      <c r="D37" s="7"/>
      <c r="E37" s="7"/>
      <c r="F37" s="34"/>
      <c r="G37" s="10"/>
      <c r="H37" s="41"/>
      <c r="I37" s="41"/>
      <c r="J37" s="41"/>
      <c r="K37" s="41"/>
      <c r="L37" s="41">
        <f t="shared" si="1"/>
        <v>0</v>
      </c>
      <c r="M37" s="10"/>
    </row>
    <row r="38" spans="3:13" ht="21.6" customHeight="1" x14ac:dyDescent="0.15">
      <c r="C38" s="7"/>
      <c r="D38" s="7"/>
      <c r="E38" s="7"/>
      <c r="F38" s="34"/>
      <c r="G38" s="10"/>
      <c r="H38" s="41"/>
      <c r="I38" s="41"/>
      <c r="J38" s="41"/>
      <c r="K38" s="41"/>
      <c r="L38" s="41">
        <f t="shared" si="1"/>
        <v>0</v>
      </c>
      <c r="M38" s="10"/>
    </row>
    <row r="39" spans="3:13" ht="21.6" customHeight="1" x14ac:dyDescent="0.15">
      <c r="C39" s="7"/>
      <c r="D39" s="7"/>
      <c r="E39" s="7"/>
      <c r="F39" s="34"/>
      <c r="G39" s="10"/>
      <c r="H39" s="41"/>
      <c r="I39" s="41"/>
      <c r="J39" s="41"/>
      <c r="K39" s="41"/>
      <c r="L39" s="41">
        <f t="shared" si="1"/>
        <v>0</v>
      </c>
      <c r="M39" s="10"/>
    </row>
    <row r="40" spans="3:13" ht="21.6" customHeight="1" x14ac:dyDescent="0.15">
      <c r="C40" s="7"/>
      <c r="D40" s="7"/>
      <c r="E40" s="7"/>
      <c r="F40" s="34"/>
      <c r="G40" s="10"/>
      <c r="H40" s="41"/>
      <c r="I40" s="41"/>
      <c r="J40" s="41"/>
      <c r="K40" s="41"/>
      <c r="L40" s="41">
        <f t="shared" si="1"/>
        <v>0</v>
      </c>
      <c r="M40" s="10"/>
    </row>
    <row r="41" spans="3:13" ht="21.6" customHeight="1" x14ac:dyDescent="0.15">
      <c r="C41" s="7"/>
      <c r="D41" s="7"/>
      <c r="E41" s="7"/>
      <c r="F41" s="34"/>
      <c r="G41" s="10"/>
      <c r="H41" s="41"/>
      <c r="I41" s="41"/>
      <c r="J41" s="41"/>
      <c r="K41" s="41"/>
      <c r="L41" s="41">
        <f t="shared" si="1"/>
        <v>0</v>
      </c>
      <c r="M41" s="10"/>
    </row>
    <row r="42" spans="3:13" ht="21.6" customHeight="1" x14ac:dyDescent="0.15">
      <c r="C42" s="7"/>
      <c r="D42" s="7"/>
      <c r="E42" s="7"/>
      <c r="F42" s="34"/>
      <c r="G42" s="10"/>
      <c r="H42" s="41"/>
      <c r="I42" s="41"/>
      <c r="J42" s="41"/>
      <c r="K42" s="41"/>
      <c r="L42" s="41">
        <f t="shared" si="1"/>
        <v>0</v>
      </c>
      <c r="M42" s="10"/>
    </row>
    <row r="43" spans="3:13" ht="21.6" customHeight="1" x14ac:dyDescent="0.15">
      <c r="C43" s="7"/>
      <c r="D43" s="7"/>
      <c r="E43" s="7"/>
      <c r="F43" s="34"/>
      <c r="G43" s="10"/>
      <c r="H43" s="41"/>
      <c r="I43" s="41"/>
      <c r="J43" s="41"/>
      <c r="K43" s="41"/>
      <c r="L43" s="41">
        <f t="shared" si="1"/>
        <v>0</v>
      </c>
      <c r="M43" s="10"/>
    </row>
    <row r="44" spans="3:13" ht="21.6" customHeight="1" x14ac:dyDescent="0.15">
      <c r="C44" s="7"/>
      <c r="D44" s="7"/>
      <c r="E44" s="7"/>
      <c r="F44" s="34"/>
      <c r="G44" s="10"/>
      <c r="H44" s="41"/>
      <c r="I44" s="41"/>
      <c r="J44" s="41"/>
      <c r="K44" s="41"/>
      <c r="L44" s="41">
        <f t="shared" si="1"/>
        <v>0</v>
      </c>
      <c r="M44" s="10"/>
    </row>
    <row r="45" spans="3:13" ht="21.6" customHeight="1" x14ac:dyDescent="0.15">
      <c r="C45" s="7"/>
      <c r="D45" s="7"/>
      <c r="E45" s="7"/>
      <c r="F45" s="34"/>
      <c r="G45" s="10"/>
      <c r="H45" s="41"/>
      <c r="I45" s="41"/>
      <c r="J45" s="41"/>
      <c r="K45" s="41"/>
      <c r="L45" s="41">
        <f t="shared" si="1"/>
        <v>0</v>
      </c>
      <c r="M45" s="10"/>
    </row>
    <row r="46" spans="3:13" ht="21.6" customHeight="1" x14ac:dyDescent="0.15">
      <c r="C46" s="7"/>
      <c r="D46" s="7"/>
      <c r="E46" s="7"/>
      <c r="F46" s="34"/>
      <c r="G46" s="10"/>
      <c r="H46" s="41"/>
      <c r="I46" s="41"/>
      <c r="J46" s="41"/>
      <c r="K46" s="41"/>
      <c r="L46" s="41">
        <f t="shared" si="1"/>
        <v>0</v>
      </c>
      <c r="M46" s="10"/>
    </row>
    <row r="47" spans="3:13" ht="21.6" customHeight="1" x14ac:dyDescent="0.15">
      <c r="C47" s="7"/>
      <c r="D47" s="7"/>
      <c r="E47" s="7"/>
      <c r="F47" s="34"/>
      <c r="G47" s="10"/>
      <c r="H47" s="41"/>
      <c r="I47" s="41"/>
      <c r="J47" s="41"/>
      <c r="K47" s="41"/>
      <c r="L47" s="41">
        <f t="shared" si="1"/>
        <v>0</v>
      </c>
      <c r="M47" s="10"/>
    </row>
    <row r="48" spans="3:13" ht="21.6" customHeight="1" x14ac:dyDescent="0.15">
      <c r="C48" s="7"/>
      <c r="D48" s="7"/>
      <c r="E48" s="7"/>
      <c r="F48" s="34"/>
      <c r="G48" s="10"/>
      <c r="H48" s="41"/>
      <c r="I48" s="41"/>
      <c r="J48" s="41"/>
      <c r="K48" s="41"/>
      <c r="L48" s="41">
        <f t="shared" si="1"/>
        <v>0</v>
      </c>
      <c r="M48" s="10"/>
    </row>
    <row r="49" spans="3:13" ht="21.6" customHeight="1" x14ac:dyDescent="0.15">
      <c r="C49" s="7"/>
      <c r="D49" s="7"/>
      <c r="E49" s="7"/>
      <c r="F49" s="34"/>
      <c r="G49" s="10"/>
      <c r="H49" s="41"/>
      <c r="I49" s="41"/>
      <c r="J49" s="41"/>
      <c r="K49" s="41"/>
      <c r="L49" s="41">
        <f t="shared" si="1"/>
        <v>0</v>
      </c>
      <c r="M49" s="10"/>
    </row>
    <row r="50" spans="3:13" ht="21.6" customHeight="1" x14ac:dyDescent="0.15">
      <c r="C50" s="7"/>
      <c r="D50" s="7"/>
      <c r="E50" s="7"/>
      <c r="F50" s="34"/>
      <c r="G50" s="10"/>
      <c r="H50" s="41"/>
      <c r="I50" s="41"/>
      <c r="J50" s="41"/>
      <c r="K50" s="41"/>
      <c r="L50" s="41">
        <f t="shared" si="1"/>
        <v>0</v>
      </c>
      <c r="M50" s="10"/>
    </row>
    <row r="51" spans="3:13" ht="21.6" customHeight="1" x14ac:dyDescent="0.15">
      <c r="C51" s="7"/>
      <c r="D51" s="7"/>
      <c r="E51" s="7"/>
      <c r="F51" s="34"/>
      <c r="G51" s="10"/>
      <c r="H51" s="41"/>
      <c r="I51" s="41"/>
      <c r="J51" s="41"/>
      <c r="K51" s="41"/>
      <c r="L51" s="41">
        <f t="shared" si="1"/>
        <v>0</v>
      </c>
      <c r="M51" s="10"/>
    </row>
    <row r="52" spans="3:13" ht="21.6" customHeight="1" x14ac:dyDescent="0.15">
      <c r="C52" s="7"/>
      <c r="D52" s="7"/>
      <c r="E52" s="7"/>
      <c r="F52" s="34"/>
      <c r="G52" s="10"/>
      <c r="H52" s="41"/>
      <c r="I52" s="41"/>
      <c r="J52" s="41"/>
      <c r="K52" s="41"/>
      <c r="L52" s="41">
        <f t="shared" si="1"/>
        <v>0</v>
      </c>
      <c r="M52" s="10"/>
    </row>
    <row r="53" spans="3:13" ht="21.6" customHeight="1" x14ac:dyDescent="0.15">
      <c r="C53" s="7"/>
      <c r="D53" s="7"/>
      <c r="E53" s="7"/>
      <c r="F53" s="34"/>
      <c r="G53" s="10"/>
      <c r="H53" s="41"/>
      <c r="I53" s="41"/>
      <c r="J53" s="41"/>
      <c r="K53" s="41"/>
      <c r="L53" s="41">
        <f t="shared" si="1"/>
        <v>0</v>
      </c>
      <c r="M53" s="10"/>
    </row>
    <row r="54" spans="3:13" ht="21.6" customHeight="1" x14ac:dyDescent="0.15">
      <c r="C54" s="7"/>
      <c r="D54" s="7"/>
      <c r="E54" s="7"/>
      <c r="F54" s="34"/>
      <c r="G54" s="10"/>
      <c r="H54" s="41"/>
      <c r="I54" s="41"/>
      <c r="J54" s="41"/>
      <c r="K54" s="41"/>
      <c r="L54" s="41">
        <f t="shared" si="1"/>
        <v>0</v>
      </c>
      <c r="M54" s="10"/>
    </row>
    <row r="55" spans="3:13" ht="21.6" customHeight="1" x14ac:dyDescent="0.15">
      <c r="C55" s="7"/>
      <c r="D55" s="7"/>
      <c r="E55" s="7"/>
      <c r="F55" s="34"/>
      <c r="G55" s="10"/>
      <c r="H55" s="41"/>
      <c r="I55" s="41"/>
      <c r="J55" s="41"/>
      <c r="K55" s="41"/>
      <c r="L55" s="41">
        <f t="shared" si="1"/>
        <v>0</v>
      </c>
      <c r="M55" s="10"/>
    </row>
  </sheetData>
  <mergeCells count="12">
    <mergeCell ref="H2:H3"/>
    <mergeCell ref="C1:M1"/>
    <mergeCell ref="L2:L3"/>
    <mergeCell ref="M2:M3"/>
    <mergeCell ref="K2:K3"/>
    <mergeCell ref="I2:I3"/>
    <mergeCell ref="J2:J3"/>
    <mergeCell ref="C2:C3"/>
    <mergeCell ref="D2:D3"/>
    <mergeCell ref="E2:E3"/>
    <mergeCell ref="F2:F3"/>
    <mergeCell ref="G2:G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1"/>
  <sheetViews>
    <sheetView view="pageBreakPreview" topLeftCell="A5" zoomScale="115" zoomScaleNormal="100" zoomScaleSheetLayoutView="115" workbookViewId="0">
      <selection activeCell="E22" sqref="E22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48" t="s">
        <v>5</v>
      </c>
      <c r="B1" s="49" t="s">
        <v>14</v>
      </c>
      <c r="C1" s="49" t="s">
        <v>12</v>
      </c>
      <c r="D1" s="49" t="s">
        <v>13</v>
      </c>
      <c r="E1" s="49" t="s">
        <v>74</v>
      </c>
      <c r="F1" s="50" t="s">
        <v>15</v>
      </c>
      <c r="H1" s="43"/>
    </row>
    <row r="2" spans="1:13" x14ac:dyDescent="0.15">
      <c r="A2" s="5" t="s">
        <v>16</v>
      </c>
      <c r="B2" s="40">
        <f>총괄표!I29</f>
        <v>0</v>
      </c>
      <c r="C2" s="40">
        <f>총괄표!L29</f>
        <v>0</v>
      </c>
      <c r="D2" s="40">
        <f>총괄표!N29</f>
        <v>0</v>
      </c>
      <c r="E2" s="40"/>
      <c r="F2" s="40">
        <f>SUM(B2,C2,D2)</f>
        <v>0</v>
      </c>
    </row>
    <row r="3" spans="1:13" x14ac:dyDescent="0.15">
      <c r="A3" s="3" t="s">
        <v>128</v>
      </c>
      <c r="B3" s="41"/>
      <c r="C3" s="41"/>
      <c r="D3" s="41"/>
      <c r="E3" s="41"/>
      <c r="F3" s="40">
        <f>SUM(B3,C3,D3)</f>
        <v>0</v>
      </c>
      <c r="H3" s="145" t="s">
        <v>142</v>
      </c>
      <c r="I3" s="146"/>
      <c r="J3" s="146"/>
      <c r="K3" s="146"/>
      <c r="L3" s="146"/>
      <c r="M3" s="147"/>
    </row>
    <row r="4" spans="1:13" x14ac:dyDescent="0.15">
      <c r="A4" s="3" t="s">
        <v>5</v>
      </c>
      <c r="B4" s="41"/>
      <c r="C4" s="41"/>
      <c r="D4" s="41"/>
      <c r="E4" s="41"/>
      <c r="F4" s="41"/>
      <c r="H4" s="148"/>
      <c r="I4" s="149"/>
      <c r="J4" s="149"/>
      <c r="K4" s="149"/>
      <c r="L4" s="149"/>
      <c r="M4" s="150"/>
    </row>
    <row r="5" spans="1:13" x14ac:dyDescent="0.15">
      <c r="A5" s="3" t="s">
        <v>5</v>
      </c>
      <c r="B5" s="41"/>
      <c r="C5" s="41" t="s">
        <v>11</v>
      </c>
      <c r="D5" s="41"/>
      <c r="E5" s="41"/>
      <c r="F5" s="41"/>
    </row>
    <row r="6" spans="1:13" x14ac:dyDescent="0.15">
      <c r="A6" s="3" t="s">
        <v>5</v>
      </c>
      <c r="B6" s="41"/>
      <c r="C6" s="41"/>
      <c r="D6" s="41"/>
      <c r="E6" s="41"/>
      <c r="F6" s="41"/>
      <c r="H6" s="139" t="s">
        <v>143</v>
      </c>
      <c r="I6" s="140"/>
      <c r="J6" s="140"/>
      <c r="K6" s="140"/>
      <c r="L6" s="140"/>
      <c r="M6" s="141"/>
    </row>
    <row r="7" spans="1:13" x14ac:dyDescent="0.15">
      <c r="A7" s="3"/>
      <c r="B7" s="41"/>
      <c r="C7" s="41"/>
      <c r="D7" s="41"/>
      <c r="E7" s="41"/>
      <c r="F7" s="41"/>
      <c r="H7" s="142"/>
      <c r="I7" s="143"/>
      <c r="J7" s="143"/>
      <c r="K7" s="143"/>
      <c r="L7" s="143"/>
      <c r="M7" s="144"/>
    </row>
    <row r="8" spans="1:13" x14ac:dyDescent="0.15">
      <c r="A8" s="3"/>
      <c r="B8" s="41"/>
      <c r="C8" s="41"/>
      <c r="D8" s="41"/>
      <c r="E8" s="41"/>
      <c r="F8" s="41"/>
    </row>
    <row r="9" spans="1:13" ht="14.25" thickBot="1" x14ac:dyDescent="0.2">
      <c r="B9" s="52"/>
      <c r="C9" s="52"/>
      <c r="D9" s="52"/>
      <c r="E9" s="52"/>
      <c r="F9" s="52"/>
      <c r="H9" s="139" t="s">
        <v>144</v>
      </c>
      <c r="I9" s="140"/>
      <c r="J9" s="140"/>
      <c r="K9" s="140"/>
      <c r="L9" s="140"/>
      <c r="M9" s="141"/>
    </row>
    <row r="10" spans="1:13" ht="14.25" thickBot="1" x14ac:dyDescent="0.2">
      <c r="A10" s="48"/>
      <c r="B10" s="49" t="s">
        <v>18</v>
      </c>
      <c r="C10" s="49" t="s">
        <v>20</v>
      </c>
      <c r="D10" s="49" t="s">
        <v>90</v>
      </c>
      <c r="E10" s="49" t="s">
        <v>137</v>
      </c>
      <c r="F10" s="50"/>
      <c r="H10" s="142"/>
      <c r="I10" s="143"/>
      <c r="J10" s="143"/>
      <c r="K10" s="143"/>
      <c r="L10" s="143"/>
      <c r="M10" s="144"/>
    </row>
    <row r="11" spans="1:13" x14ac:dyDescent="0.15">
      <c r="A11" s="5" t="s">
        <v>138</v>
      </c>
      <c r="B11" s="32">
        <v>100</v>
      </c>
      <c r="C11" s="32">
        <v>1</v>
      </c>
      <c r="D11" s="32">
        <f>$B$11/100</f>
        <v>1</v>
      </c>
      <c r="E11" s="32"/>
      <c r="F11" s="32"/>
    </row>
    <row r="12" spans="1:13" x14ac:dyDescent="0.15">
      <c r="A12" s="3" t="s">
        <v>139</v>
      </c>
      <c r="B12" s="10">
        <v>100</v>
      </c>
      <c r="C12" s="10">
        <v>1</v>
      </c>
      <c r="D12" s="32">
        <f>$B$12/100</f>
        <v>1</v>
      </c>
      <c r="E12" s="10">
        <v>2</v>
      </c>
      <c r="F12" s="10"/>
      <c r="H12" s="139" t="s">
        <v>145</v>
      </c>
      <c r="I12" s="140"/>
      <c r="J12" s="140"/>
      <c r="K12" s="140"/>
      <c r="L12" s="140"/>
      <c r="M12" s="141"/>
    </row>
    <row r="13" spans="1:13" x14ac:dyDescent="0.15">
      <c r="A13" s="3" t="s">
        <v>140</v>
      </c>
      <c r="B13" s="10">
        <v>100</v>
      </c>
      <c r="C13" s="10">
        <v>1</v>
      </c>
      <c r="D13" s="32">
        <f>$B$13/100</f>
        <v>1</v>
      </c>
      <c r="E13" s="10">
        <v>5</v>
      </c>
      <c r="F13" s="10"/>
      <c r="H13" s="142"/>
      <c r="I13" s="143"/>
      <c r="J13" s="143"/>
      <c r="K13" s="143"/>
      <c r="L13" s="143"/>
      <c r="M13" s="144"/>
    </row>
    <row r="14" spans="1:13" x14ac:dyDescent="0.15">
      <c r="A14" s="3"/>
      <c r="B14" s="10"/>
      <c r="C14" s="10"/>
      <c r="D14" s="10"/>
      <c r="E14" s="10"/>
      <c r="F14" s="10"/>
    </row>
    <row r="15" spans="1:13" x14ac:dyDescent="0.15">
      <c r="A15" s="3"/>
      <c r="B15" s="10"/>
      <c r="C15" s="10"/>
      <c r="D15" s="10"/>
      <c r="E15" s="10"/>
      <c r="F15" s="10"/>
    </row>
    <row r="16" spans="1:13" x14ac:dyDescent="0.15">
      <c r="A16" s="3"/>
      <c r="B16" s="10"/>
      <c r="C16" s="10"/>
      <c r="D16" s="10"/>
      <c r="E16" s="10"/>
      <c r="F16" s="10"/>
    </row>
    <row r="17" spans="1:6" x14ac:dyDescent="0.15">
      <c r="A17" s="3"/>
      <c r="B17" s="10"/>
      <c r="C17" s="10"/>
      <c r="D17" s="10"/>
      <c r="E17" s="10"/>
      <c r="F17" s="10"/>
    </row>
    <row r="18" spans="1:6" x14ac:dyDescent="0.15">
      <c r="A18" s="3" t="s">
        <v>4</v>
      </c>
      <c r="B18" s="10"/>
      <c r="C18" s="10"/>
      <c r="D18" s="10"/>
      <c r="E18" s="10"/>
      <c r="F18" s="10"/>
    </row>
    <row r="19" spans="1:6" ht="14.25" thickBot="1" x14ac:dyDescent="0.2">
      <c r="A19" s="4" t="s">
        <v>11</v>
      </c>
      <c r="B19" s="51"/>
      <c r="C19" s="51"/>
      <c r="D19" s="51"/>
      <c r="E19" s="51"/>
      <c r="F19" s="51"/>
    </row>
    <row r="20" spans="1:6" ht="14.25" thickBot="1" x14ac:dyDescent="0.2">
      <c r="A20" s="48" t="s">
        <v>84</v>
      </c>
      <c r="B20" s="49" t="s">
        <v>18</v>
      </c>
      <c r="C20" s="49"/>
      <c r="D20" s="49" t="s">
        <v>90</v>
      </c>
      <c r="E20" s="49"/>
      <c r="F20" s="50"/>
    </row>
    <row r="21" spans="1:6" x14ac:dyDescent="0.15">
      <c r="A21" s="5" t="s">
        <v>85</v>
      </c>
      <c r="B21" s="32">
        <f>B11</f>
        <v>100</v>
      </c>
      <c r="C21" s="32"/>
      <c r="D21" s="32">
        <f>$B$21/100</f>
        <v>1</v>
      </c>
      <c r="E21" s="32"/>
      <c r="F21" s="32"/>
    </row>
    <row r="22" spans="1:6" x14ac:dyDescent="0.15">
      <c r="A22" s="3" t="s">
        <v>86</v>
      </c>
      <c r="B22" s="10">
        <f>B11</f>
        <v>100</v>
      </c>
      <c r="C22" s="32"/>
      <c r="D22" s="32">
        <f>$B$22/100</f>
        <v>1</v>
      </c>
      <c r="E22" s="10"/>
      <c r="F22" s="10"/>
    </row>
    <row r="23" spans="1:6" x14ac:dyDescent="0.15">
      <c r="A23" s="3" t="s">
        <v>89</v>
      </c>
      <c r="B23" s="10">
        <f>B11</f>
        <v>100</v>
      </c>
      <c r="C23" s="32"/>
      <c r="D23" s="32">
        <f>$B$23/100</f>
        <v>1</v>
      </c>
      <c r="E23" s="10"/>
      <c r="F23" s="10"/>
    </row>
    <row r="24" spans="1:6" x14ac:dyDescent="0.15">
      <c r="A24" s="3" t="s">
        <v>87</v>
      </c>
      <c r="B24" s="10">
        <f>B11</f>
        <v>100</v>
      </c>
      <c r="C24" s="32"/>
      <c r="D24" s="32">
        <f>$B$24/100</f>
        <v>1</v>
      </c>
      <c r="E24" s="10"/>
      <c r="F24" s="10"/>
    </row>
    <row r="25" spans="1:6" x14ac:dyDescent="0.15">
      <c r="A25" s="3" t="s">
        <v>88</v>
      </c>
      <c r="B25" s="10">
        <f>B11</f>
        <v>100</v>
      </c>
      <c r="C25" s="32"/>
      <c r="D25" s="32">
        <f>$B$25/100</f>
        <v>1</v>
      </c>
      <c r="E25" s="10"/>
      <c r="F25" s="10"/>
    </row>
    <row r="26" spans="1:6" x14ac:dyDescent="0.15">
      <c r="A26" s="3"/>
      <c r="B26" s="10"/>
      <c r="C26" s="10"/>
      <c r="D26" s="10"/>
      <c r="E26" s="10"/>
      <c r="F26" s="10"/>
    </row>
    <row r="27" spans="1:6" x14ac:dyDescent="0.15">
      <c r="A27" s="3"/>
      <c r="B27" s="10"/>
      <c r="C27" s="10"/>
      <c r="D27" s="10"/>
      <c r="E27" s="10"/>
      <c r="F27" s="10"/>
    </row>
    <row r="28" spans="1:6" x14ac:dyDescent="0.15">
      <c r="A28" s="3"/>
      <c r="B28" s="10"/>
      <c r="C28" s="10"/>
      <c r="D28" s="10"/>
      <c r="E28" s="10"/>
      <c r="F28" s="10"/>
    </row>
    <row r="29" spans="1:6" ht="14.25" customHeight="1" thickBot="1" x14ac:dyDescent="0.2">
      <c r="A29" s="4"/>
      <c r="B29" s="51"/>
      <c r="C29" s="51"/>
      <c r="D29" s="51"/>
      <c r="E29" s="51"/>
      <c r="F29" s="51"/>
    </row>
    <row r="30" spans="1:6" ht="14.25" customHeight="1" thickBot="1" x14ac:dyDescent="0.2">
      <c r="A30" s="48" t="s">
        <v>130</v>
      </c>
      <c r="B30" s="49" t="s">
        <v>131</v>
      </c>
      <c r="C30" s="49" t="s">
        <v>132</v>
      </c>
      <c r="D30" s="49" t="s">
        <v>133</v>
      </c>
      <c r="E30" s="49"/>
      <c r="F30" s="50"/>
    </row>
    <row r="31" spans="1:6" x14ac:dyDescent="0.15">
      <c r="A31" s="5" t="s">
        <v>134</v>
      </c>
      <c r="B31" s="32">
        <v>3</v>
      </c>
      <c r="C31" s="32">
        <v>15</v>
      </c>
      <c r="D31" s="32">
        <v>20</v>
      </c>
      <c r="E31" s="32"/>
      <c r="F31" s="32"/>
    </row>
    <row r="32" spans="1:6" x14ac:dyDescent="0.15">
      <c r="A32" s="5" t="s">
        <v>129</v>
      </c>
      <c r="B32" s="10">
        <v>3</v>
      </c>
      <c r="C32" s="10">
        <v>40</v>
      </c>
      <c r="D32" s="10">
        <v>40</v>
      </c>
      <c r="E32" s="10"/>
      <c r="F32" s="10"/>
    </row>
    <row r="33" spans="1:13" x14ac:dyDescent="0.15">
      <c r="A33" s="3" t="s">
        <v>21</v>
      </c>
      <c r="B33" s="10">
        <v>2</v>
      </c>
      <c r="C33" s="10"/>
      <c r="D33" s="10"/>
      <c r="E33" s="10"/>
      <c r="F33" s="10"/>
      <c r="H33" s="139" t="s">
        <v>345</v>
      </c>
      <c r="I33" s="140"/>
      <c r="J33" s="140"/>
      <c r="K33" s="140"/>
      <c r="L33" s="140"/>
      <c r="M33" s="141"/>
    </row>
    <row r="34" spans="1:13" x14ac:dyDescent="0.15">
      <c r="A34" s="3" t="s">
        <v>22</v>
      </c>
      <c r="B34" s="10"/>
      <c r="C34" s="10"/>
      <c r="D34" s="10"/>
      <c r="E34" s="10"/>
      <c r="F34" s="10"/>
      <c r="H34" s="142"/>
      <c r="I34" s="143"/>
      <c r="J34" s="143"/>
      <c r="K34" s="143"/>
      <c r="L34" s="143"/>
      <c r="M34" s="144"/>
    </row>
    <row r="35" spans="1:13" x14ac:dyDescent="0.15">
      <c r="A35" s="3" t="s">
        <v>23</v>
      </c>
      <c r="B35" s="10">
        <v>2</v>
      </c>
      <c r="C35" s="10"/>
      <c r="D35" s="10"/>
      <c r="E35" s="10"/>
      <c r="F35" s="10"/>
    </row>
    <row r="36" spans="1:13" x14ac:dyDescent="0.15">
      <c r="A36" s="3" t="s">
        <v>24</v>
      </c>
      <c r="B36" s="10">
        <v>3</v>
      </c>
      <c r="C36" s="10"/>
      <c r="D36" s="10"/>
      <c r="E36" s="10"/>
      <c r="F36" s="10"/>
    </row>
    <row r="37" spans="1:13" x14ac:dyDescent="0.15">
      <c r="A37" s="3"/>
      <c r="B37" s="10"/>
      <c r="C37" s="10"/>
      <c r="D37" s="10"/>
      <c r="E37" s="10"/>
      <c r="F37" s="10"/>
    </row>
    <row r="38" spans="1:13" x14ac:dyDescent="0.15">
      <c r="A38" s="3"/>
      <c r="B38" s="10"/>
      <c r="C38" s="10"/>
      <c r="D38" s="10"/>
      <c r="E38" s="10"/>
      <c r="F38" s="10"/>
    </row>
    <row r="39" spans="1:13" ht="14.25" thickBot="1" x14ac:dyDescent="0.2">
      <c r="A39" s="4"/>
      <c r="B39" s="51"/>
      <c r="C39" s="51"/>
      <c r="D39" s="51"/>
      <c r="E39" s="51"/>
      <c r="F39" s="51"/>
    </row>
    <row r="40" spans="1:13" ht="14.25" thickBot="1" x14ac:dyDescent="0.2">
      <c r="A40" s="48" t="s">
        <v>17</v>
      </c>
      <c r="B40" s="49" t="s">
        <v>18</v>
      </c>
      <c r="C40" s="49" t="s">
        <v>19</v>
      </c>
      <c r="D40" s="49"/>
      <c r="E40" s="49"/>
      <c r="F40" s="50"/>
    </row>
    <row r="41" spans="1:13" x14ac:dyDescent="0.15">
      <c r="A41" s="1" t="s">
        <v>146</v>
      </c>
      <c r="B41" s="2">
        <v>100</v>
      </c>
      <c r="C41" s="2">
        <v>3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/>
  </sheetViews>
  <sheetFormatPr defaultRowHeight="18.95" customHeight="1" x14ac:dyDescent="0.15"/>
  <cols>
    <col min="1" max="1" width="4.6640625" style="36" customWidth="1"/>
    <col min="2" max="2" width="73" customWidth="1"/>
  </cols>
  <sheetData>
    <row r="1" spans="1:2" ht="20.25" x14ac:dyDescent="0.25">
      <c r="B1" s="35" t="s">
        <v>60</v>
      </c>
    </row>
    <row r="2" spans="1:2" ht="18.95" customHeight="1" x14ac:dyDescent="0.15">
      <c r="A2" s="36" t="s">
        <v>58</v>
      </c>
      <c r="B2" t="s">
        <v>103</v>
      </c>
    </row>
    <row r="3" spans="1:2" ht="18.95" customHeight="1" x14ac:dyDescent="0.15">
      <c r="B3" t="s">
        <v>104</v>
      </c>
    </row>
    <row r="4" spans="1:2" ht="18.95" customHeight="1" x14ac:dyDescent="0.15">
      <c r="A4" s="36" t="s">
        <v>63</v>
      </c>
      <c r="B4" t="s">
        <v>105</v>
      </c>
    </row>
    <row r="5" spans="1:2" ht="18.95" customHeight="1" x14ac:dyDescent="0.15">
      <c r="B5" t="s">
        <v>106</v>
      </c>
    </row>
    <row r="6" spans="1:2" ht="18.95" customHeight="1" x14ac:dyDescent="0.15">
      <c r="A6" s="36" t="s">
        <v>59</v>
      </c>
      <c r="B6" t="s">
        <v>107</v>
      </c>
    </row>
    <row r="7" spans="1:2" ht="18.95" customHeight="1" x14ac:dyDescent="0.15">
      <c r="A7" s="36" t="s">
        <v>61</v>
      </c>
      <c r="B7" t="s">
        <v>108</v>
      </c>
    </row>
    <row r="8" spans="1:2" ht="18.95" customHeight="1" x14ac:dyDescent="0.15">
      <c r="B8" t="s">
        <v>62</v>
      </c>
    </row>
    <row r="9" spans="1:2" ht="18.95" customHeight="1" x14ac:dyDescent="0.15">
      <c r="B9" t="s">
        <v>109</v>
      </c>
    </row>
    <row r="10" spans="1:2" ht="18.95" customHeight="1" x14ac:dyDescent="0.15">
      <c r="B10" t="s">
        <v>110</v>
      </c>
    </row>
    <row r="11" spans="1:2" ht="18.95" customHeight="1" x14ac:dyDescent="0.15">
      <c r="A11" s="36" t="s">
        <v>4</v>
      </c>
      <c r="B11" t="s">
        <v>111</v>
      </c>
    </row>
    <row r="12" spans="1:2" ht="18.95" customHeight="1" x14ac:dyDescent="0.15">
      <c r="A12" s="36" t="s">
        <v>64</v>
      </c>
      <c r="B12" t="s">
        <v>112</v>
      </c>
    </row>
    <row r="13" spans="1:2" ht="18.95" customHeight="1" x14ac:dyDescent="0.15">
      <c r="B13" t="s">
        <v>113</v>
      </c>
    </row>
    <row r="14" spans="1:2" ht="18.95" customHeight="1" x14ac:dyDescent="0.15">
      <c r="B14" t="s">
        <v>114</v>
      </c>
    </row>
    <row r="15" spans="1:2" ht="18.95" customHeight="1" x14ac:dyDescent="0.15">
      <c r="B15" t="s">
        <v>115</v>
      </c>
    </row>
    <row r="16" spans="1:2" ht="18.95" customHeight="1" x14ac:dyDescent="0.15">
      <c r="B16" t="s">
        <v>66</v>
      </c>
    </row>
    <row r="17" spans="1:2" ht="18.95" customHeight="1" x14ac:dyDescent="0.15">
      <c r="A17" s="36" t="s">
        <v>65</v>
      </c>
      <c r="B17" t="s">
        <v>116</v>
      </c>
    </row>
    <row r="18" spans="1:2" ht="18.95" customHeight="1" x14ac:dyDescent="0.15">
      <c r="A18" s="36" t="s">
        <v>117</v>
      </c>
      <c r="B18" s="53" t="s">
        <v>118</v>
      </c>
    </row>
    <row r="19" spans="1:2" ht="18.95" customHeight="1" x14ac:dyDescent="0.15">
      <c r="A19" s="36" t="s">
        <v>119</v>
      </c>
      <c r="B19" t="s">
        <v>120</v>
      </c>
    </row>
    <row r="20" spans="1:2" ht="18.95" customHeight="1" x14ac:dyDescent="0.15">
      <c r="A20" s="36" t="s">
        <v>125</v>
      </c>
      <c r="B20" t="s">
        <v>126</v>
      </c>
    </row>
    <row r="21" spans="1:2" ht="18.95" customHeight="1" x14ac:dyDescent="0.15">
      <c r="A21" s="36" t="s">
        <v>127</v>
      </c>
      <c r="B21" t="s">
        <v>121</v>
      </c>
    </row>
    <row r="33" spans="2:2" ht="18.95" customHeight="1" x14ac:dyDescent="0.15">
      <c r="B33" t="s">
        <v>122</v>
      </c>
    </row>
    <row r="34" spans="2:2" ht="18.95" customHeight="1" x14ac:dyDescent="0.15">
      <c r="B34" t="s">
        <v>123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겉표지</vt:lpstr>
      <vt:lpstr>표지</vt:lpstr>
      <vt:lpstr>원가</vt:lpstr>
      <vt:lpstr>총괄표</vt:lpstr>
      <vt:lpstr>내역서</vt:lpstr>
      <vt:lpstr>합산자재</vt:lpstr>
      <vt:lpstr>옵션</vt:lpstr>
      <vt:lpstr>사용설명</vt:lpstr>
      <vt:lpstr>겉표지!Print_Area</vt:lpstr>
      <vt:lpstr>내역서!Print_Area</vt:lpstr>
      <vt:lpstr>원가!Print_Area</vt:lpstr>
      <vt:lpstr>총괄표!Print_Area</vt:lpstr>
      <vt:lpstr>표지!Print_Area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2026-11-05T00:51:23Z</dcterms:modified>
</cp:coreProperties>
</file>